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EstaPasta_de_trabalho" defaultThemeVersion="124226"/>
  <mc:AlternateContent xmlns:mc="http://schemas.openxmlformats.org/markup-compatibility/2006">
    <mc:Choice Requires="x15">
      <x15ac:absPath xmlns:x15ac="http://schemas.microsoft.com/office/spreadsheetml/2010/11/ac" url="S:\016 - RELATÓRIO GERENCIAL FINANCEIRO (RGF)\2025\02-Funemp\26º Periodo Avaliatorio\"/>
    </mc:Choice>
  </mc:AlternateContent>
  <xr:revisionPtr revIDLastSave="0" documentId="8_{0A2B5150-E90C-4016-B051-691DCB88B724}" xr6:coauthVersionLast="47" xr6:coauthVersionMax="47" xr10:uidLastSave="{00000000-0000-0000-0000-000000000000}"/>
  <bookViews>
    <workbookView xWindow="-28920" yWindow="-45" windowWidth="29040" windowHeight="15720" tabRatio="845" activeTab="9" xr2:uid="{00000000-000D-0000-FFFF-FFFF00000000}"/>
  </bookViews>
  <sheets>
    <sheet name="Capa" sheetId="24" r:id="rId1"/>
    <sheet name="Resumo" sheetId="20" r:id="rId2"/>
    <sheet name="Comparativo" sheetId="36" r:id="rId3"/>
    <sheet name="Gasto das Atividades" sheetId="46" state="hidden" r:id="rId4"/>
    <sheet name="Analítico Cx." sheetId="38" r:id="rId5"/>
    <sheet name="Analítico Cp." sheetId="43" r:id="rId6"/>
    <sheet name="Prov. Pessoal" sheetId="21" r:id="rId7"/>
    <sheet name="Bens" sheetId="26" state="hidden" r:id="rId8"/>
    <sheet name="Comp." sheetId="44" state="hidden" r:id="rId9"/>
    <sheet name="Diário" sheetId="33" r:id="rId10"/>
    <sheet name="Reserva" sheetId="47" r:id="rId11"/>
    <sheet name="Dec Dir." sheetId="49" r:id="rId12"/>
    <sheet name="Plano" sheetId="41" state="hidden" r:id="rId13"/>
  </sheets>
  <definedNames>
    <definedName name="_xlnm._FilterDatabase" localSheetId="8" hidden="1">'Comp.'!$A$4:$J$504</definedName>
    <definedName name="_xlnm._FilterDatabase" localSheetId="9" hidden="1">Diário!$A$3:$N$941</definedName>
    <definedName name="_xlnm._FilterDatabase" localSheetId="10" hidden="1">Reserva!$A$3:$L$1004</definedName>
    <definedName name="Aquisição_de_Bens_Permanentes">Plano!$F$3:$F$16</definedName>
    <definedName name="_xlnm.Print_Area" localSheetId="5">'Analítico Cp.'!$A$1:$P$139</definedName>
    <definedName name="_xlnm.Print_Area" localSheetId="4">'Analítico Cx.'!$A$1:$P$141</definedName>
    <definedName name="_xlnm.Print_Area" localSheetId="0">Capa!$A$1:$A$12</definedName>
    <definedName name="_xlnm.Print_Area" localSheetId="8">'Comp.'!$A$1:$J$11</definedName>
    <definedName name="_xlnm.Print_Area" localSheetId="2">Comparativo!$A$1:$R$50</definedName>
    <definedName name="_xlnm.Print_Area" localSheetId="9">Diário!$A$1:$N$101</definedName>
    <definedName name="_xlnm.Print_Area" localSheetId="3">'Gasto das Atividades'!$A$1:$E$47</definedName>
    <definedName name="_xlnm.Print_Area" localSheetId="6">'Prov. Pessoal'!$A$1:$O$36</definedName>
    <definedName name="_xlnm.Print_Area" localSheetId="10">Reserva!$A$1:$L$14</definedName>
    <definedName name="_xlnm.Print_Area" localSheetId="1">Resumo!$A$1:$N$20</definedName>
    <definedName name="área_destinada">Plano!$L$3:$L$4</definedName>
    <definedName name="Categorias">Plano!$A$2:$G$2</definedName>
    <definedName name="Gastos_com_Pessoal">Plano!$D$3:$D$32</definedName>
    <definedName name="Gastos_Gerais">Plano!$E$3:$E$116</definedName>
    <definedName name="Ocorrência">Plano!$K$3:$K$4</definedName>
    <definedName name="Receitas_Arrecadadas">Plano!$C$3:$C$5</definedName>
    <definedName name="Rendimentos_Fin.">Plano!$B$2</definedName>
    <definedName name="Repasses">Plano!$A$2</definedName>
    <definedName name="Reserva">Plano!$I$2:$I$4</definedName>
    <definedName name="_xlnm.Print_Titles" localSheetId="5">'Analítico Cp.'!$3:$4</definedName>
    <definedName name="_xlnm.Print_Titles" localSheetId="4">'Analítico Cx.'!$3:$4</definedName>
    <definedName name="_xlnm.Print_Titles" localSheetId="7">Bens!$3:$4</definedName>
    <definedName name="_xlnm.Print_Titles" localSheetId="8">'Comp.'!$3:$4</definedName>
    <definedName name="_xlnm.Print_Titles" localSheetId="9">Diário!$A:$A,Diário!$2:$3</definedName>
    <definedName name="_xlnm.Print_Titles" localSheetId="10">Reserva!$A:$A,Reserva!$2:$3</definedName>
    <definedName name="_xlnm.Print_Titles" localSheetId="1">Resumo!$3:$3</definedName>
    <definedName name="Transferência_para_Reserva_de_Recursos">Plano!$G$2:$G$2</definedName>
    <definedName name="VinculoPT">OFFSET('Gasto das Atividades'!$B$4,1,0,COUNTA('Gasto das Atividades'!$B$5:$B$36),1)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2" i="33" l="1"/>
  <c r="J103" i="33"/>
  <c r="J104" i="33"/>
  <c r="J105" i="33"/>
  <c r="J106" i="33"/>
  <c r="J107" i="33"/>
  <c r="J108" i="33"/>
  <c r="J109" i="33"/>
  <c r="J110" i="33"/>
  <c r="J111" i="33"/>
  <c r="J112" i="33"/>
  <c r="J113" i="33"/>
  <c r="J114" i="33"/>
  <c r="J115" i="33"/>
  <c r="J116" i="33"/>
  <c r="J117" i="33"/>
  <c r="J118" i="33"/>
  <c r="J119" i="33"/>
  <c r="J120" i="33"/>
  <c r="J121" i="33"/>
  <c r="J122" i="33"/>
  <c r="J123" i="33"/>
  <c r="J124" i="33"/>
  <c r="J125" i="33"/>
  <c r="J126" i="33"/>
  <c r="J127" i="33"/>
  <c r="J128" i="33"/>
  <c r="J129" i="33"/>
  <c r="J130" i="33"/>
  <c r="J131" i="33"/>
  <c r="J132" i="33"/>
  <c r="J133" i="33"/>
  <c r="J134" i="33"/>
  <c r="J135" i="33"/>
  <c r="J136" i="33"/>
  <c r="J137" i="33"/>
  <c r="J138" i="33"/>
  <c r="J139" i="33"/>
  <c r="J140" i="33"/>
  <c r="J141" i="33"/>
  <c r="J142" i="33"/>
  <c r="J143" i="33"/>
  <c r="J144" i="33"/>
  <c r="J145" i="33"/>
  <c r="J146" i="33"/>
  <c r="J147" i="33"/>
  <c r="J148" i="33"/>
  <c r="J149" i="33"/>
  <c r="J150" i="33"/>
  <c r="J151" i="33"/>
  <c r="J152" i="33"/>
  <c r="J153" i="33"/>
  <c r="J154" i="33"/>
  <c r="J155" i="33"/>
  <c r="J156" i="33"/>
  <c r="J157" i="33"/>
  <c r="J158" i="33"/>
  <c r="J159" i="33"/>
  <c r="J160" i="33"/>
  <c r="J161" i="33"/>
  <c r="J162" i="33"/>
  <c r="J163" i="33"/>
  <c r="J164" i="33"/>
  <c r="J165" i="33"/>
  <c r="J166" i="33"/>
  <c r="J167" i="33"/>
  <c r="J168" i="33"/>
  <c r="J169" i="33"/>
  <c r="J170" i="33"/>
  <c r="J171" i="33"/>
  <c r="J172" i="33"/>
  <c r="J173" i="33"/>
  <c r="J174" i="33"/>
  <c r="J175" i="33"/>
  <c r="J176" i="33"/>
  <c r="J177" i="33"/>
  <c r="J178" i="33"/>
  <c r="J179" i="33"/>
  <c r="J180" i="33"/>
  <c r="J181" i="33"/>
  <c r="J182" i="33"/>
  <c r="J183" i="33"/>
  <c r="J184" i="33"/>
  <c r="J185" i="33"/>
  <c r="J186" i="33"/>
  <c r="J187" i="33"/>
  <c r="J188" i="33"/>
  <c r="J189" i="33"/>
  <c r="J190" i="33"/>
  <c r="J191" i="33"/>
  <c r="J192" i="33"/>
  <c r="J193" i="33"/>
  <c r="J194" i="33"/>
  <c r="J195" i="33"/>
  <c r="J196" i="33"/>
  <c r="J197" i="33"/>
  <c r="J198" i="33"/>
  <c r="J199" i="33"/>
  <c r="J200" i="33"/>
  <c r="J201" i="33"/>
  <c r="J202" i="33"/>
  <c r="J203" i="33"/>
  <c r="J204" i="33"/>
  <c r="J205" i="33"/>
  <c r="J206" i="33"/>
  <c r="J207" i="33"/>
  <c r="J208" i="33"/>
  <c r="J209" i="33"/>
  <c r="J210" i="33"/>
  <c r="J211" i="33"/>
  <c r="J212" i="33"/>
  <c r="J213" i="33"/>
  <c r="J214" i="33"/>
  <c r="J215" i="33"/>
  <c r="J216" i="33"/>
  <c r="J217" i="33"/>
  <c r="J218" i="33"/>
  <c r="J219" i="33"/>
  <c r="J220" i="33"/>
  <c r="J221" i="33"/>
  <c r="J222" i="33"/>
  <c r="J223" i="33"/>
  <c r="J224" i="33"/>
  <c r="J225" i="33"/>
  <c r="J226" i="33"/>
  <c r="J227" i="33"/>
  <c r="J228" i="33"/>
  <c r="J229" i="33"/>
  <c r="J230" i="33"/>
  <c r="J231" i="33"/>
  <c r="J232" i="33"/>
  <c r="J233" i="33"/>
  <c r="J234" i="33"/>
  <c r="J235" i="33"/>
  <c r="J236" i="33"/>
  <c r="J237" i="33"/>
  <c r="J238" i="33"/>
  <c r="J239" i="33"/>
  <c r="J240" i="33"/>
  <c r="J241" i="33"/>
  <c r="J242" i="33"/>
  <c r="J243" i="33"/>
  <c r="J244" i="33"/>
  <c r="J245" i="33"/>
  <c r="J246" i="33"/>
  <c r="J247" i="33"/>
  <c r="J248" i="33"/>
  <c r="J249" i="33"/>
  <c r="J250" i="33"/>
  <c r="J251" i="33"/>
  <c r="J252" i="33"/>
  <c r="J253" i="33"/>
  <c r="J254" i="33"/>
  <c r="J255" i="33"/>
  <c r="J256" i="33"/>
  <c r="J257" i="33"/>
  <c r="J258" i="33"/>
  <c r="J259" i="33"/>
  <c r="J260" i="33"/>
  <c r="J261" i="33"/>
  <c r="J262" i="33"/>
  <c r="J263" i="33"/>
  <c r="J264" i="33"/>
  <c r="J265" i="33"/>
  <c r="J266" i="33"/>
  <c r="J267" i="33"/>
  <c r="J268" i="33"/>
  <c r="J269" i="33"/>
  <c r="J270" i="33"/>
  <c r="J271" i="33"/>
  <c r="J272" i="33"/>
  <c r="J273" i="33"/>
  <c r="J274" i="33"/>
  <c r="J275" i="33"/>
  <c r="J276" i="33"/>
  <c r="J277" i="33"/>
  <c r="J278" i="33"/>
  <c r="J279" i="33"/>
  <c r="J280" i="33"/>
  <c r="J281" i="33"/>
  <c r="J282" i="33"/>
  <c r="J283" i="33"/>
  <c r="J284" i="33"/>
  <c r="J285" i="33"/>
  <c r="J286" i="33"/>
  <c r="J287" i="33"/>
  <c r="J288" i="33"/>
  <c r="J289" i="33"/>
  <c r="J290" i="33"/>
  <c r="J291" i="33"/>
  <c r="J292" i="33"/>
  <c r="J293" i="33"/>
  <c r="J294" i="33"/>
  <c r="J295" i="33"/>
  <c r="J296" i="33"/>
  <c r="J297" i="33"/>
  <c r="J298" i="33"/>
  <c r="J299" i="33"/>
  <c r="J300" i="33"/>
  <c r="J301" i="33"/>
  <c r="J302" i="33"/>
  <c r="J303" i="33"/>
  <c r="J304" i="33"/>
  <c r="J305" i="33"/>
  <c r="J306" i="33"/>
  <c r="J307" i="33"/>
  <c r="J308" i="33"/>
  <c r="J309" i="33"/>
  <c r="J310" i="33"/>
  <c r="J311" i="33"/>
  <c r="J312" i="33"/>
  <c r="J313" i="33"/>
  <c r="J314" i="33"/>
  <c r="J315" i="33"/>
  <c r="J316" i="33"/>
  <c r="J317" i="33"/>
  <c r="J318" i="33"/>
  <c r="J319" i="33"/>
  <c r="J320" i="33"/>
  <c r="J321" i="33"/>
  <c r="J322" i="33"/>
  <c r="J323" i="33"/>
  <c r="J324" i="33"/>
  <c r="J325" i="33"/>
  <c r="J326" i="33"/>
  <c r="J327" i="33"/>
  <c r="J328" i="33"/>
  <c r="J329" i="33"/>
  <c r="J330" i="33"/>
  <c r="J331" i="33"/>
  <c r="J332" i="33"/>
  <c r="J333" i="33"/>
  <c r="J334" i="33"/>
  <c r="J335" i="33"/>
  <c r="J336" i="33"/>
  <c r="J337" i="33"/>
  <c r="J338" i="33"/>
  <c r="J339" i="33"/>
  <c r="J340" i="33"/>
  <c r="J341" i="33"/>
  <c r="J342" i="33"/>
  <c r="J343" i="33"/>
  <c r="J344" i="33"/>
  <c r="J345" i="33"/>
  <c r="J346" i="33"/>
  <c r="J347" i="33"/>
  <c r="J348" i="33"/>
  <c r="J349" i="33"/>
  <c r="J350" i="33"/>
  <c r="J351" i="33"/>
  <c r="J352" i="33"/>
  <c r="J353" i="33"/>
  <c r="J354" i="33"/>
  <c r="J355" i="33"/>
  <c r="J356" i="33"/>
  <c r="J357" i="33"/>
  <c r="J358" i="33"/>
  <c r="J359" i="33"/>
  <c r="J360" i="33"/>
  <c r="J361" i="33"/>
  <c r="J362" i="33"/>
  <c r="J363" i="33"/>
  <c r="J364" i="33"/>
  <c r="J365" i="33"/>
  <c r="J366" i="33"/>
  <c r="J367" i="33"/>
  <c r="J368" i="33"/>
  <c r="J369" i="33"/>
  <c r="J370" i="33"/>
  <c r="J371" i="33"/>
  <c r="J372" i="33"/>
  <c r="J373" i="33"/>
  <c r="J374" i="33"/>
  <c r="J375" i="33"/>
  <c r="J376" i="33"/>
  <c r="J377" i="33"/>
  <c r="J378" i="33"/>
  <c r="J379" i="33"/>
  <c r="J380" i="33"/>
  <c r="J381" i="33"/>
  <c r="J382" i="33"/>
  <c r="J383" i="33"/>
  <c r="J384" i="33"/>
  <c r="J385" i="33"/>
  <c r="J386" i="33"/>
  <c r="J387" i="33"/>
  <c r="J388" i="33"/>
  <c r="J389" i="33"/>
  <c r="J390" i="33"/>
  <c r="J391" i="33"/>
  <c r="J392" i="33"/>
  <c r="J393" i="33"/>
  <c r="J394" i="33"/>
  <c r="J395" i="33"/>
  <c r="J396" i="33"/>
  <c r="J397" i="33"/>
  <c r="J398" i="33"/>
  <c r="J399" i="33"/>
  <c r="J400" i="33"/>
  <c r="J401" i="33"/>
  <c r="J402" i="33"/>
  <c r="J403" i="33"/>
  <c r="J404" i="33"/>
  <c r="J405" i="33"/>
  <c r="J406" i="33"/>
  <c r="J407" i="33"/>
  <c r="J408" i="33"/>
  <c r="J409" i="33"/>
  <c r="J410" i="33"/>
  <c r="J411" i="33"/>
  <c r="J412" i="33"/>
  <c r="J413" i="33"/>
  <c r="J414" i="33"/>
  <c r="J415" i="33"/>
  <c r="J416" i="33"/>
  <c r="J417" i="33"/>
  <c r="J418" i="33"/>
  <c r="J419" i="33"/>
  <c r="J420" i="33"/>
  <c r="J421" i="33"/>
  <c r="J422" i="33"/>
  <c r="J423" i="33"/>
  <c r="J424" i="33"/>
  <c r="J425" i="33"/>
  <c r="J426" i="33"/>
  <c r="J427" i="33"/>
  <c r="J428" i="33"/>
  <c r="J429" i="33"/>
  <c r="J430" i="33"/>
  <c r="J431" i="33"/>
  <c r="J432" i="33"/>
  <c r="J433" i="33"/>
  <c r="J434" i="33"/>
  <c r="J435" i="33"/>
  <c r="J436" i="33"/>
  <c r="J437" i="33"/>
  <c r="J438" i="33"/>
  <c r="J439" i="33"/>
  <c r="J440" i="33"/>
  <c r="J441" i="33"/>
  <c r="J442" i="33"/>
  <c r="J443" i="33"/>
  <c r="J444" i="33"/>
  <c r="J445" i="33"/>
  <c r="J446" i="33"/>
  <c r="J447" i="33"/>
  <c r="J448" i="33"/>
  <c r="J449" i="33"/>
  <c r="J450" i="33"/>
  <c r="J451" i="33"/>
  <c r="J452" i="33"/>
  <c r="J453" i="33"/>
  <c r="J454" i="33"/>
  <c r="J455" i="33"/>
  <c r="J456" i="33"/>
  <c r="J457" i="33"/>
  <c r="J458" i="33"/>
  <c r="J459" i="33"/>
  <c r="J460" i="33"/>
  <c r="J461" i="33"/>
  <c r="J462" i="33"/>
  <c r="J463" i="33"/>
  <c r="J464" i="33"/>
  <c r="J465" i="33"/>
  <c r="J466" i="33"/>
  <c r="J467" i="33"/>
  <c r="J468" i="33"/>
  <c r="J469" i="33"/>
  <c r="J470" i="33"/>
  <c r="J471" i="33"/>
  <c r="J472" i="33"/>
  <c r="J473" i="33"/>
  <c r="J474" i="33"/>
  <c r="J475" i="33"/>
  <c r="J476" i="33"/>
  <c r="J477" i="33"/>
  <c r="J478" i="33"/>
  <c r="J479" i="33"/>
  <c r="J480" i="33"/>
  <c r="J481" i="33"/>
  <c r="J482" i="33"/>
  <c r="J483" i="33"/>
  <c r="J484" i="33"/>
  <c r="J485" i="33"/>
  <c r="J486" i="33"/>
  <c r="J487" i="33"/>
  <c r="J488" i="33"/>
  <c r="J489" i="33"/>
  <c r="J490" i="33"/>
  <c r="J491" i="33"/>
  <c r="J492" i="33"/>
  <c r="J493" i="33"/>
  <c r="J494" i="33"/>
  <c r="J495" i="33"/>
  <c r="J496" i="33"/>
  <c r="J497" i="33"/>
  <c r="J498" i="33"/>
  <c r="J499" i="33"/>
  <c r="J500" i="33"/>
  <c r="J501" i="33"/>
  <c r="J502" i="33"/>
  <c r="J503" i="33"/>
  <c r="J504" i="33"/>
  <c r="J505" i="33"/>
  <c r="J506" i="33"/>
  <c r="J507" i="33"/>
  <c r="J508" i="33"/>
  <c r="J509" i="33"/>
  <c r="J510" i="33"/>
  <c r="J511" i="33"/>
  <c r="J512" i="33"/>
  <c r="J513" i="33"/>
  <c r="J514" i="33"/>
  <c r="J515" i="33"/>
  <c r="J516" i="33"/>
  <c r="J517" i="33"/>
  <c r="J518" i="33"/>
  <c r="J519" i="33"/>
  <c r="J520" i="33"/>
  <c r="J521" i="33"/>
  <c r="J522" i="33"/>
  <c r="J523" i="33"/>
  <c r="J524" i="33"/>
  <c r="J525" i="33"/>
  <c r="J526" i="33"/>
  <c r="J527" i="33"/>
  <c r="J528" i="33"/>
  <c r="J529" i="33"/>
  <c r="J530" i="33"/>
  <c r="J531" i="33"/>
  <c r="J532" i="33"/>
  <c r="J533" i="33"/>
  <c r="J534" i="33"/>
  <c r="J535" i="33"/>
  <c r="J536" i="33"/>
  <c r="J537" i="33"/>
  <c r="J538" i="33"/>
  <c r="J539" i="33"/>
  <c r="J540" i="33"/>
  <c r="J541" i="33"/>
  <c r="J542" i="33"/>
  <c r="J543" i="33"/>
  <c r="J544" i="33"/>
  <c r="J545" i="33"/>
  <c r="J546" i="33"/>
  <c r="J547" i="33"/>
  <c r="J548" i="33"/>
  <c r="J549" i="33"/>
  <c r="J550" i="33"/>
  <c r="J551" i="33"/>
  <c r="J552" i="33"/>
  <c r="J553" i="33"/>
  <c r="J554" i="33"/>
  <c r="J555" i="33"/>
  <c r="J556" i="33"/>
  <c r="J557" i="33"/>
  <c r="J558" i="33"/>
  <c r="J559" i="33"/>
  <c r="J560" i="33"/>
  <c r="J561" i="33"/>
  <c r="J562" i="33"/>
  <c r="J563" i="33"/>
  <c r="J564" i="33"/>
  <c r="J565" i="33"/>
  <c r="J566" i="33"/>
  <c r="J567" i="33"/>
  <c r="J568" i="33"/>
  <c r="J569" i="33"/>
  <c r="J570" i="33"/>
  <c r="J571" i="33"/>
  <c r="J572" i="33"/>
  <c r="J573" i="33"/>
  <c r="J574" i="33"/>
  <c r="J575" i="33"/>
  <c r="J576" i="33"/>
  <c r="J577" i="33"/>
  <c r="J578" i="33"/>
  <c r="J579" i="33"/>
  <c r="J580" i="33"/>
  <c r="J581" i="33"/>
  <c r="J582" i="33"/>
  <c r="J583" i="33"/>
  <c r="J584" i="33"/>
  <c r="J585" i="33"/>
  <c r="J586" i="33"/>
  <c r="J587" i="33"/>
  <c r="J588" i="33"/>
  <c r="J589" i="33"/>
  <c r="J590" i="33"/>
  <c r="J591" i="33"/>
  <c r="J592" i="33"/>
  <c r="J593" i="33"/>
  <c r="J594" i="33"/>
  <c r="J595" i="33"/>
  <c r="J596" i="33"/>
  <c r="J597" i="33"/>
  <c r="J598" i="33"/>
  <c r="J599" i="33"/>
  <c r="J600" i="33"/>
  <c r="J601" i="33"/>
  <c r="J602" i="33"/>
  <c r="J603" i="33"/>
  <c r="J604" i="33"/>
  <c r="J605" i="33"/>
  <c r="J606" i="33"/>
  <c r="J607" i="33"/>
  <c r="J608" i="33"/>
  <c r="J609" i="33"/>
  <c r="J610" i="33"/>
  <c r="J611" i="33"/>
  <c r="J612" i="33"/>
  <c r="J613" i="33"/>
  <c r="J614" i="33"/>
  <c r="J615" i="33"/>
  <c r="J616" i="33"/>
  <c r="J617" i="33"/>
  <c r="J618" i="33"/>
  <c r="J619" i="33"/>
  <c r="J620" i="33"/>
  <c r="J621" i="33"/>
  <c r="J622" i="33"/>
  <c r="J623" i="33"/>
  <c r="J624" i="33"/>
  <c r="J625" i="33"/>
  <c r="J626" i="33"/>
  <c r="J627" i="33"/>
  <c r="J628" i="33"/>
  <c r="J629" i="33"/>
  <c r="J630" i="33"/>
  <c r="J631" i="33"/>
  <c r="J632" i="33"/>
  <c r="J633" i="33"/>
  <c r="J634" i="33"/>
  <c r="J635" i="33"/>
  <c r="J636" i="33"/>
  <c r="J637" i="33"/>
  <c r="J638" i="33"/>
  <c r="J639" i="33"/>
  <c r="J640" i="33"/>
  <c r="J641" i="33"/>
  <c r="J642" i="33"/>
  <c r="J643" i="33"/>
  <c r="J644" i="33"/>
  <c r="J645" i="33"/>
  <c r="J646" i="33"/>
  <c r="J647" i="33"/>
  <c r="J648" i="33"/>
  <c r="J649" i="33"/>
  <c r="J650" i="33"/>
  <c r="J651" i="33"/>
  <c r="J652" i="33"/>
  <c r="J653" i="33"/>
  <c r="J654" i="33"/>
  <c r="J655" i="33"/>
  <c r="J656" i="33"/>
  <c r="J657" i="33"/>
  <c r="J658" i="33"/>
  <c r="J659" i="33"/>
  <c r="J660" i="33"/>
  <c r="J661" i="33"/>
  <c r="J662" i="33"/>
  <c r="J663" i="33"/>
  <c r="J664" i="33"/>
  <c r="J665" i="33"/>
  <c r="J666" i="33"/>
  <c r="J667" i="33"/>
  <c r="J668" i="33"/>
  <c r="J669" i="33"/>
  <c r="J670" i="33"/>
  <c r="J671" i="33"/>
  <c r="J672" i="33"/>
  <c r="J673" i="33"/>
  <c r="J674" i="33"/>
  <c r="J675" i="33"/>
  <c r="J676" i="33"/>
  <c r="J677" i="33"/>
  <c r="J678" i="33"/>
  <c r="J679" i="33"/>
  <c r="J680" i="33"/>
  <c r="J681" i="33"/>
  <c r="J682" i="33"/>
  <c r="J683" i="33"/>
  <c r="J684" i="33"/>
  <c r="J685" i="33"/>
  <c r="J686" i="33"/>
  <c r="J687" i="33"/>
  <c r="J688" i="33"/>
  <c r="J689" i="33"/>
  <c r="J690" i="33"/>
  <c r="J691" i="33"/>
  <c r="J692" i="33"/>
  <c r="J693" i="33"/>
  <c r="J694" i="33"/>
  <c r="J695" i="33"/>
  <c r="J696" i="33"/>
  <c r="J697" i="33"/>
  <c r="J698" i="33"/>
  <c r="J699" i="33"/>
  <c r="J700" i="33"/>
  <c r="J701" i="33"/>
  <c r="J702" i="33"/>
  <c r="J703" i="33"/>
  <c r="J704" i="33"/>
  <c r="J705" i="33"/>
  <c r="J706" i="33"/>
  <c r="J707" i="33"/>
  <c r="J708" i="33"/>
  <c r="J709" i="33"/>
  <c r="J710" i="33"/>
  <c r="J711" i="33"/>
  <c r="J712" i="33"/>
  <c r="J713" i="33"/>
  <c r="J714" i="33"/>
  <c r="J715" i="33"/>
  <c r="J716" i="33"/>
  <c r="J717" i="33"/>
  <c r="J718" i="33"/>
  <c r="J719" i="33"/>
  <c r="J720" i="33"/>
  <c r="J721" i="33"/>
  <c r="J722" i="33"/>
  <c r="J723" i="33"/>
  <c r="J724" i="33"/>
  <c r="J725" i="33"/>
  <c r="J726" i="33"/>
  <c r="J727" i="33"/>
  <c r="J728" i="33"/>
  <c r="J729" i="33"/>
  <c r="J730" i="33"/>
  <c r="J731" i="33"/>
  <c r="J732" i="33"/>
  <c r="J733" i="33"/>
  <c r="J734" i="33"/>
  <c r="J735" i="33"/>
  <c r="J736" i="33"/>
  <c r="J737" i="33"/>
  <c r="J738" i="33"/>
  <c r="J739" i="33"/>
  <c r="J740" i="33"/>
  <c r="J741" i="33"/>
  <c r="J742" i="33"/>
  <c r="J743" i="33"/>
  <c r="J744" i="33"/>
  <c r="J745" i="33"/>
  <c r="J746" i="33"/>
  <c r="J747" i="33"/>
  <c r="J748" i="33"/>
  <c r="J749" i="33"/>
  <c r="J750" i="33"/>
  <c r="J751" i="33"/>
  <c r="J752" i="33"/>
  <c r="J753" i="33"/>
  <c r="J754" i="33"/>
  <c r="J755" i="33"/>
  <c r="J756" i="33"/>
  <c r="J757" i="33"/>
  <c r="J758" i="33"/>
  <c r="J759" i="33"/>
  <c r="J760" i="33"/>
  <c r="J761" i="33"/>
  <c r="J762" i="33"/>
  <c r="J763" i="33"/>
  <c r="J764" i="33"/>
  <c r="J765" i="33"/>
  <c r="J766" i="33"/>
  <c r="J767" i="33"/>
  <c r="J768" i="33"/>
  <c r="J769" i="33"/>
  <c r="J770" i="33"/>
  <c r="J771" i="33"/>
  <c r="J772" i="33"/>
  <c r="J773" i="33"/>
  <c r="J774" i="33"/>
  <c r="J775" i="33"/>
  <c r="J776" i="33"/>
  <c r="J777" i="33"/>
  <c r="J778" i="33"/>
  <c r="J779" i="33"/>
  <c r="J780" i="33"/>
  <c r="J781" i="33"/>
  <c r="J782" i="33"/>
  <c r="J783" i="33"/>
  <c r="J784" i="33"/>
  <c r="J785" i="33"/>
  <c r="J786" i="33"/>
  <c r="J787" i="33"/>
  <c r="J788" i="33"/>
  <c r="J789" i="33"/>
  <c r="J790" i="33"/>
  <c r="J791" i="33"/>
  <c r="J792" i="33"/>
  <c r="J793" i="33"/>
  <c r="J794" i="33"/>
  <c r="J795" i="33"/>
  <c r="J796" i="33"/>
  <c r="J797" i="33"/>
  <c r="J798" i="33"/>
  <c r="J799" i="33"/>
  <c r="J800" i="33"/>
  <c r="J801" i="33"/>
  <c r="J802" i="33"/>
  <c r="J803" i="33"/>
  <c r="J804" i="33"/>
  <c r="J805" i="33"/>
  <c r="J806" i="33"/>
  <c r="J807" i="33"/>
  <c r="J808" i="33"/>
  <c r="J809" i="33"/>
  <c r="J810" i="33"/>
  <c r="J811" i="33"/>
  <c r="J812" i="33"/>
  <c r="J813" i="33"/>
  <c r="J814" i="33"/>
  <c r="J815" i="33"/>
  <c r="J816" i="33"/>
  <c r="J817" i="33"/>
  <c r="J818" i="33"/>
  <c r="J819" i="33"/>
  <c r="J820" i="33"/>
  <c r="J821" i="33"/>
  <c r="J822" i="33"/>
  <c r="J823" i="33"/>
  <c r="J824" i="33"/>
  <c r="J825" i="33"/>
  <c r="J826" i="33"/>
  <c r="J827" i="33"/>
  <c r="J828" i="33"/>
  <c r="J829" i="33"/>
  <c r="J830" i="33"/>
  <c r="J831" i="33"/>
  <c r="J832" i="33"/>
  <c r="J833" i="33"/>
  <c r="J834" i="33"/>
  <c r="J835" i="33"/>
  <c r="J836" i="33"/>
  <c r="J837" i="33"/>
  <c r="J838" i="33"/>
  <c r="J839" i="33"/>
  <c r="J840" i="33"/>
  <c r="J841" i="33"/>
  <c r="J842" i="33"/>
  <c r="J843" i="33"/>
  <c r="J844" i="33"/>
  <c r="J845" i="33"/>
  <c r="J846" i="33"/>
  <c r="J847" i="33"/>
  <c r="J848" i="33"/>
  <c r="J849" i="33"/>
  <c r="J850" i="33"/>
  <c r="J851" i="33"/>
  <c r="J852" i="33"/>
  <c r="J853" i="33"/>
  <c r="J854" i="33"/>
  <c r="J855" i="33"/>
  <c r="J856" i="33"/>
  <c r="J857" i="33"/>
  <c r="J858" i="33"/>
  <c r="J859" i="33"/>
  <c r="J860" i="33"/>
  <c r="J861" i="33"/>
  <c r="J862" i="33"/>
  <c r="J863" i="33"/>
  <c r="J864" i="33"/>
  <c r="J865" i="33"/>
  <c r="J866" i="33"/>
  <c r="J867" i="33"/>
  <c r="J868" i="33"/>
  <c r="J869" i="33"/>
  <c r="J870" i="33"/>
  <c r="J871" i="33"/>
  <c r="J872" i="33"/>
  <c r="J873" i="33"/>
  <c r="J874" i="33"/>
  <c r="J875" i="33"/>
  <c r="J876" i="33"/>
  <c r="J877" i="33"/>
  <c r="J878" i="33"/>
  <c r="J879" i="33"/>
  <c r="J880" i="33"/>
  <c r="J881" i="33"/>
  <c r="J882" i="33"/>
  <c r="J883" i="33"/>
  <c r="J884" i="33"/>
  <c r="J885" i="33"/>
  <c r="J886" i="33"/>
  <c r="J887" i="33"/>
  <c r="J888" i="33"/>
  <c r="J889" i="33"/>
  <c r="J890" i="33"/>
  <c r="J891" i="33"/>
  <c r="J892" i="33"/>
  <c r="J893" i="33"/>
  <c r="J894" i="33"/>
  <c r="J895" i="33"/>
  <c r="J896" i="33"/>
  <c r="J897" i="33"/>
  <c r="J898" i="33"/>
  <c r="J899" i="33"/>
  <c r="J900" i="33"/>
  <c r="J901" i="33"/>
  <c r="J902" i="33"/>
  <c r="J903" i="33"/>
  <c r="J904" i="33"/>
  <c r="J905" i="33"/>
  <c r="J906" i="33"/>
  <c r="J907" i="33"/>
  <c r="J908" i="33"/>
  <c r="J909" i="33"/>
  <c r="J910" i="33"/>
  <c r="J911" i="33"/>
  <c r="J912" i="33"/>
  <c r="J913" i="33"/>
  <c r="J914" i="33"/>
  <c r="J915" i="33"/>
  <c r="J916" i="33"/>
  <c r="J917" i="33"/>
  <c r="J918" i="33"/>
  <c r="J919" i="33"/>
  <c r="J920" i="33"/>
  <c r="J921" i="33"/>
  <c r="J922" i="33"/>
  <c r="J923" i="33"/>
  <c r="J924" i="33"/>
  <c r="J925" i="33"/>
  <c r="J926" i="33"/>
  <c r="J927" i="33"/>
  <c r="J928" i="33"/>
  <c r="J929" i="33"/>
  <c r="J930" i="33"/>
  <c r="J931" i="33"/>
  <c r="J932" i="33"/>
  <c r="J933" i="33"/>
  <c r="J934" i="33"/>
  <c r="J935" i="33"/>
  <c r="J936" i="33"/>
  <c r="J937" i="33"/>
  <c r="J938" i="33"/>
  <c r="J939" i="33"/>
  <c r="J940" i="33"/>
  <c r="J941" i="33"/>
  <c r="C4" i="20" l="1"/>
  <c r="B62" i="24"/>
  <c r="A62" i="24" s="1"/>
  <c r="B63" i="24"/>
  <c r="A63" i="24" s="1"/>
  <c r="B64" i="24"/>
  <c r="B65" i="24"/>
  <c r="A65" i="24" s="1"/>
  <c r="B66" i="24"/>
  <c r="A66" i="24" s="1"/>
  <c r="B67" i="24"/>
  <c r="A67" i="24" s="1"/>
  <c r="B61" i="24"/>
  <c r="A61" i="24" s="1"/>
  <c r="A58" i="24"/>
  <c r="A59" i="24"/>
  <c r="A60" i="24"/>
  <c r="A64" i="24"/>
  <c r="A56" i="24"/>
  <c r="A55" i="24"/>
  <c r="A54" i="24"/>
  <c r="A53" i="24"/>
  <c r="A52" i="24"/>
  <c r="A51" i="24"/>
  <c r="A50" i="24"/>
  <c r="A49" i="24"/>
  <c r="A48" i="24"/>
  <c r="A47" i="24"/>
  <c r="A46" i="24"/>
  <c r="A45" i="24"/>
  <c r="A44" i="24"/>
  <c r="A43" i="24"/>
  <c r="A42" i="24"/>
  <c r="A41" i="24"/>
  <c r="A40" i="24"/>
  <c r="A39" i="24"/>
  <c r="A38" i="24"/>
  <c r="A37" i="24"/>
  <c r="A36" i="24"/>
  <c r="A35" i="24"/>
  <c r="A34" i="24"/>
  <c r="A33" i="24"/>
  <c r="A32" i="24"/>
  <c r="A31" i="24"/>
  <c r="A30" i="24"/>
  <c r="A29" i="24"/>
  <c r="A28" i="24"/>
  <c r="A27" i="24"/>
  <c r="A26" i="24"/>
  <c r="A25" i="24"/>
  <c r="A24" i="24"/>
  <c r="A23" i="24"/>
  <c r="A22" i="24"/>
  <c r="A21" i="24"/>
  <c r="A20" i="24"/>
  <c r="A19" i="24"/>
  <c r="A18" i="24"/>
  <c r="A17" i="24"/>
  <c r="A57" i="24"/>
  <c r="J12" i="44" l="1"/>
  <c r="J13" i="44"/>
  <c r="J14" i="44"/>
  <c r="J15" i="44"/>
  <c r="J16" i="44"/>
  <c r="J17" i="44"/>
  <c r="J18" i="44"/>
  <c r="J19" i="44"/>
  <c r="J20" i="44"/>
  <c r="J21" i="44"/>
  <c r="J22" i="44"/>
  <c r="J23" i="44"/>
  <c r="J24" i="44"/>
  <c r="J25" i="44"/>
  <c r="J26" i="44"/>
  <c r="J27" i="44"/>
  <c r="J28" i="44"/>
  <c r="J29" i="44"/>
  <c r="J30" i="44"/>
  <c r="J31" i="44"/>
  <c r="J32" i="44"/>
  <c r="J33" i="44"/>
  <c r="J34" i="44"/>
  <c r="J35" i="44"/>
  <c r="J36" i="44"/>
  <c r="J37" i="44"/>
  <c r="J38" i="44"/>
  <c r="J39" i="44"/>
  <c r="J40" i="44"/>
  <c r="J41" i="44"/>
  <c r="J42" i="44"/>
  <c r="J43" i="44"/>
  <c r="J44" i="44"/>
  <c r="J45" i="44"/>
  <c r="J46" i="44"/>
  <c r="J47" i="44"/>
  <c r="J48" i="44"/>
  <c r="J49" i="44"/>
  <c r="J50" i="44"/>
  <c r="J51" i="44"/>
  <c r="J52" i="44"/>
  <c r="J53" i="44"/>
  <c r="J54" i="44"/>
  <c r="J55" i="44"/>
  <c r="J56" i="44"/>
  <c r="J57" i="44"/>
  <c r="J58" i="44"/>
  <c r="J59" i="44"/>
  <c r="J60" i="44"/>
  <c r="J61" i="44"/>
  <c r="J62" i="44"/>
  <c r="J63" i="44"/>
  <c r="J64" i="44"/>
  <c r="J65" i="44"/>
  <c r="J66" i="44"/>
  <c r="J67" i="44"/>
  <c r="J68" i="44"/>
  <c r="J69" i="44"/>
  <c r="J70" i="44"/>
  <c r="J71" i="44"/>
  <c r="J72" i="44"/>
  <c r="J73" i="44"/>
  <c r="J74" i="44"/>
  <c r="J75" i="44"/>
  <c r="J76" i="44"/>
  <c r="J77" i="44"/>
  <c r="J78" i="44"/>
  <c r="J79" i="44"/>
  <c r="J80" i="44"/>
  <c r="J81" i="44"/>
  <c r="J82" i="44"/>
  <c r="J83" i="44"/>
  <c r="J84" i="44"/>
  <c r="J85" i="44"/>
  <c r="J86" i="44"/>
  <c r="J87" i="44"/>
  <c r="J88" i="44"/>
  <c r="J89" i="44"/>
  <c r="J90" i="44"/>
  <c r="J91" i="44"/>
  <c r="J92" i="44"/>
  <c r="J93" i="44"/>
  <c r="J94" i="44"/>
  <c r="J95" i="44"/>
  <c r="J96" i="44"/>
  <c r="J97" i="44"/>
  <c r="J98" i="44"/>
  <c r="J99" i="44"/>
  <c r="J100" i="44"/>
  <c r="J101" i="44"/>
  <c r="J102" i="44"/>
  <c r="J103" i="44"/>
  <c r="J104" i="44"/>
  <c r="J105" i="44"/>
  <c r="J106" i="44"/>
  <c r="J107" i="44"/>
  <c r="J108" i="44"/>
  <c r="J109" i="44"/>
  <c r="J110" i="44"/>
  <c r="J111" i="44"/>
  <c r="J112" i="44"/>
  <c r="J113" i="44"/>
  <c r="J114" i="44"/>
  <c r="J115" i="44"/>
  <c r="J116" i="44"/>
  <c r="J117" i="44"/>
  <c r="J118" i="44"/>
  <c r="J119" i="44"/>
  <c r="J120" i="44"/>
  <c r="J121" i="44"/>
  <c r="J122" i="44"/>
  <c r="J123" i="44"/>
  <c r="J124" i="44"/>
  <c r="J125" i="44"/>
  <c r="J126" i="44"/>
  <c r="J127" i="44"/>
  <c r="J128" i="44"/>
  <c r="J129" i="44"/>
  <c r="J130" i="44"/>
  <c r="J131" i="44"/>
  <c r="J132" i="44"/>
  <c r="J133" i="44"/>
  <c r="J134" i="44"/>
  <c r="J135" i="44"/>
  <c r="J136" i="44"/>
  <c r="J137" i="44"/>
  <c r="J138" i="44"/>
  <c r="J139" i="44"/>
  <c r="J140" i="44"/>
  <c r="J141" i="44"/>
  <c r="J142" i="44"/>
  <c r="J143" i="44"/>
  <c r="J144" i="44"/>
  <c r="J145" i="44"/>
  <c r="J146" i="44"/>
  <c r="J147" i="44"/>
  <c r="J148" i="44"/>
  <c r="J149" i="44"/>
  <c r="J150" i="44"/>
  <c r="J151" i="44"/>
  <c r="J152" i="44"/>
  <c r="J153" i="44"/>
  <c r="J154" i="44"/>
  <c r="J155" i="44"/>
  <c r="J156" i="44"/>
  <c r="J157" i="44"/>
  <c r="J158" i="44"/>
  <c r="J159" i="44"/>
  <c r="J160" i="44"/>
  <c r="J161" i="44"/>
  <c r="J162" i="44"/>
  <c r="J163" i="44"/>
  <c r="J164" i="44"/>
  <c r="J165" i="44"/>
  <c r="J166" i="44"/>
  <c r="J167" i="44"/>
  <c r="J168" i="44"/>
  <c r="J169" i="44"/>
  <c r="J170" i="44"/>
  <c r="J171" i="44"/>
  <c r="J172" i="44"/>
  <c r="J173" i="44"/>
  <c r="J174" i="44"/>
  <c r="J175" i="44"/>
  <c r="J176" i="44"/>
  <c r="J177" i="44"/>
  <c r="J178" i="44"/>
  <c r="J179" i="44"/>
  <c r="J180" i="44"/>
  <c r="J181" i="44"/>
  <c r="J182" i="44"/>
  <c r="J183" i="44"/>
  <c r="J184" i="44"/>
  <c r="J185" i="44"/>
  <c r="J186" i="44"/>
  <c r="J187" i="44"/>
  <c r="J188" i="44"/>
  <c r="J189" i="44"/>
  <c r="J190" i="44"/>
  <c r="J191" i="44"/>
  <c r="J192" i="44"/>
  <c r="J193" i="44"/>
  <c r="J194" i="44"/>
  <c r="J195" i="44"/>
  <c r="J196" i="44"/>
  <c r="J197" i="44"/>
  <c r="J198" i="44"/>
  <c r="J199" i="44"/>
  <c r="J200" i="44"/>
  <c r="J201" i="44"/>
  <c r="J202" i="44"/>
  <c r="J203" i="44"/>
  <c r="J204" i="44"/>
  <c r="J205" i="44"/>
  <c r="J206" i="44"/>
  <c r="J207" i="44"/>
  <c r="J208" i="44"/>
  <c r="J209" i="44"/>
  <c r="J210" i="44"/>
  <c r="J211" i="44"/>
  <c r="J212" i="44"/>
  <c r="J213" i="44"/>
  <c r="J214" i="44"/>
  <c r="J215" i="44"/>
  <c r="J216" i="44"/>
  <c r="J217" i="44"/>
  <c r="J218" i="44"/>
  <c r="J219" i="44"/>
  <c r="J220" i="44"/>
  <c r="J221" i="44"/>
  <c r="J222" i="44"/>
  <c r="J223" i="44"/>
  <c r="J224" i="44"/>
  <c r="J225" i="44"/>
  <c r="J226" i="44"/>
  <c r="J227" i="44"/>
  <c r="J228" i="44"/>
  <c r="J229" i="44"/>
  <c r="J230" i="44"/>
  <c r="J231" i="44"/>
  <c r="J232" i="44"/>
  <c r="J233" i="44"/>
  <c r="J234" i="44"/>
  <c r="J235" i="44"/>
  <c r="J236" i="44"/>
  <c r="J237" i="44"/>
  <c r="J238" i="44"/>
  <c r="J239" i="44"/>
  <c r="J240" i="44"/>
  <c r="J241" i="44"/>
  <c r="J242" i="44"/>
  <c r="J243" i="44"/>
  <c r="J244" i="44"/>
  <c r="J245" i="44"/>
  <c r="J246" i="44"/>
  <c r="J247" i="44"/>
  <c r="J248" i="44"/>
  <c r="J249" i="44"/>
  <c r="J250" i="44"/>
  <c r="J251" i="44"/>
  <c r="J252" i="44"/>
  <c r="J253" i="44"/>
  <c r="J254" i="44"/>
  <c r="J255" i="44"/>
  <c r="J256" i="44"/>
  <c r="J257" i="44"/>
  <c r="J258" i="44"/>
  <c r="J259" i="44"/>
  <c r="J260" i="44"/>
  <c r="J261" i="44"/>
  <c r="J262" i="44"/>
  <c r="J263" i="44"/>
  <c r="J264" i="44"/>
  <c r="J265" i="44"/>
  <c r="J266" i="44"/>
  <c r="J267" i="44"/>
  <c r="J268" i="44"/>
  <c r="J269" i="44"/>
  <c r="J270" i="44"/>
  <c r="J271" i="44"/>
  <c r="J272" i="44"/>
  <c r="J273" i="44"/>
  <c r="J274" i="44"/>
  <c r="J275" i="44"/>
  <c r="J276" i="44"/>
  <c r="J277" i="44"/>
  <c r="J278" i="44"/>
  <c r="J279" i="44"/>
  <c r="J280" i="44"/>
  <c r="J281" i="44"/>
  <c r="J282" i="44"/>
  <c r="J283" i="44"/>
  <c r="J284" i="44"/>
  <c r="J285" i="44"/>
  <c r="J286" i="44"/>
  <c r="J287" i="44"/>
  <c r="J288" i="44"/>
  <c r="J289" i="44"/>
  <c r="J290" i="44"/>
  <c r="J291" i="44"/>
  <c r="J292" i="44"/>
  <c r="J293" i="44"/>
  <c r="J294" i="44"/>
  <c r="J295" i="44"/>
  <c r="J296" i="44"/>
  <c r="J297" i="44"/>
  <c r="J298" i="44"/>
  <c r="J299" i="44"/>
  <c r="J300" i="44"/>
  <c r="J301" i="44"/>
  <c r="J302" i="44"/>
  <c r="J303" i="44"/>
  <c r="J304" i="44"/>
  <c r="J305" i="44"/>
  <c r="J306" i="44"/>
  <c r="J307" i="44"/>
  <c r="J308" i="44"/>
  <c r="J309" i="44"/>
  <c r="J310" i="44"/>
  <c r="J311" i="44"/>
  <c r="J312" i="44"/>
  <c r="J313" i="44"/>
  <c r="J314" i="44"/>
  <c r="J315" i="44"/>
  <c r="J316" i="44"/>
  <c r="J317" i="44"/>
  <c r="J318" i="44"/>
  <c r="J319" i="44"/>
  <c r="J320" i="44"/>
  <c r="J321" i="44"/>
  <c r="J322" i="44"/>
  <c r="J323" i="44"/>
  <c r="J324" i="44"/>
  <c r="J325" i="44"/>
  <c r="J326" i="44"/>
  <c r="J327" i="44"/>
  <c r="J328" i="44"/>
  <c r="J329" i="44"/>
  <c r="J330" i="44"/>
  <c r="J331" i="44"/>
  <c r="J332" i="44"/>
  <c r="J333" i="44"/>
  <c r="J334" i="44"/>
  <c r="J335" i="44"/>
  <c r="J336" i="44"/>
  <c r="J337" i="44"/>
  <c r="J338" i="44"/>
  <c r="J339" i="44"/>
  <c r="J340" i="44"/>
  <c r="J341" i="44"/>
  <c r="J342" i="44"/>
  <c r="J343" i="44"/>
  <c r="J344" i="44"/>
  <c r="J345" i="44"/>
  <c r="J346" i="44"/>
  <c r="J347" i="44"/>
  <c r="J348" i="44"/>
  <c r="J349" i="44"/>
  <c r="J350" i="44"/>
  <c r="J351" i="44"/>
  <c r="J352" i="44"/>
  <c r="J353" i="44"/>
  <c r="J354" i="44"/>
  <c r="J355" i="44"/>
  <c r="J356" i="44"/>
  <c r="J357" i="44"/>
  <c r="J358" i="44"/>
  <c r="J359" i="44"/>
  <c r="J360" i="44"/>
  <c r="J361" i="44"/>
  <c r="J362" i="44"/>
  <c r="J363" i="44"/>
  <c r="J364" i="44"/>
  <c r="J365" i="44"/>
  <c r="J366" i="44"/>
  <c r="J367" i="44"/>
  <c r="J368" i="44"/>
  <c r="J369" i="44"/>
  <c r="J370" i="44"/>
  <c r="J371" i="44"/>
  <c r="J372" i="44"/>
  <c r="J373" i="44"/>
  <c r="J374" i="44"/>
  <c r="J375" i="44"/>
  <c r="J376" i="44"/>
  <c r="J377" i="44"/>
  <c r="J378" i="44"/>
  <c r="J379" i="44"/>
  <c r="J380" i="44"/>
  <c r="J381" i="44"/>
  <c r="J382" i="44"/>
  <c r="J383" i="44"/>
  <c r="J384" i="44"/>
  <c r="J385" i="44"/>
  <c r="J386" i="44"/>
  <c r="J387" i="44"/>
  <c r="J388" i="44"/>
  <c r="J389" i="44"/>
  <c r="J390" i="44"/>
  <c r="J391" i="44"/>
  <c r="J392" i="44"/>
  <c r="J393" i="44"/>
  <c r="J394" i="44"/>
  <c r="J395" i="44"/>
  <c r="J396" i="44"/>
  <c r="J397" i="44"/>
  <c r="J398" i="44"/>
  <c r="J399" i="44"/>
  <c r="J400" i="44"/>
  <c r="J401" i="44"/>
  <c r="J402" i="44"/>
  <c r="J403" i="44"/>
  <c r="J404" i="44"/>
  <c r="J405" i="44"/>
  <c r="J406" i="44"/>
  <c r="J407" i="44"/>
  <c r="J408" i="44"/>
  <c r="J409" i="44"/>
  <c r="J410" i="44"/>
  <c r="J411" i="44"/>
  <c r="J412" i="44"/>
  <c r="J413" i="44"/>
  <c r="J414" i="44"/>
  <c r="J415" i="44"/>
  <c r="J416" i="44"/>
  <c r="J417" i="44"/>
  <c r="J418" i="44"/>
  <c r="J419" i="44"/>
  <c r="J420" i="44"/>
  <c r="J421" i="44"/>
  <c r="J422" i="44"/>
  <c r="J423" i="44"/>
  <c r="J424" i="44"/>
  <c r="J425" i="44"/>
  <c r="J426" i="44"/>
  <c r="J427" i="44"/>
  <c r="J428" i="44"/>
  <c r="J429" i="44"/>
  <c r="J430" i="44"/>
  <c r="J431" i="44"/>
  <c r="J432" i="44"/>
  <c r="J433" i="44"/>
  <c r="J434" i="44"/>
  <c r="J435" i="44"/>
  <c r="J436" i="44"/>
  <c r="J437" i="44"/>
  <c r="J438" i="44"/>
  <c r="J439" i="44"/>
  <c r="J440" i="44"/>
  <c r="J441" i="44"/>
  <c r="J442" i="44"/>
  <c r="J443" i="44"/>
  <c r="J444" i="44"/>
  <c r="J445" i="44"/>
  <c r="J446" i="44"/>
  <c r="J447" i="44"/>
  <c r="J448" i="44"/>
  <c r="J449" i="44"/>
  <c r="J450" i="44"/>
  <c r="J451" i="44"/>
  <c r="J452" i="44"/>
  <c r="J453" i="44"/>
  <c r="J454" i="44"/>
  <c r="J455" i="44"/>
  <c r="J456" i="44"/>
  <c r="J457" i="44"/>
  <c r="J458" i="44"/>
  <c r="J459" i="44"/>
  <c r="J460" i="44"/>
  <c r="J461" i="44"/>
  <c r="J462" i="44"/>
  <c r="J463" i="44"/>
  <c r="J464" i="44"/>
  <c r="J465" i="44"/>
  <c r="J466" i="44"/>
  <c r="J467" i="44"/>
  <c r="J468" i="44"/>
  <c r="J469" i="44"/>
  <c r="J470" i="44"/>
  <c r="J471" i="44"/>
  <c r="J472" i="44"/>
  <c r="J473" i="44"/>
  <c r="J474" i="44"/>
  <c r="J475" i="44"/>
  <c r="J476" i="44"/>
  <c r="J477" i="44"/>
  <c r="J478" i="44"/>
  <c r="J479" i="44"/>
  <c r="J480" i="44"/>
  <c r="J481" i="44"/>
  <c r="J482" i="44"/>
  <c r="J483" i="44"/>
  <c r="J484" i="44"/>
  <c r="J485" i="44"/>
  <c r="J486" i="44"/>
  <c r="J487" i="44"/>
  <c r="J488" i="44"/>
  <c r="J489" i="44"/>
  <c r="J490" i="44"/>
  <c r="J491" i="44"/>
  <c r="J492" i="44"/>
  <c r="J493" i="44"/>
  <c r="J494" i="44"/>
  <c r="J495" i="44"/>
  <c r="J496" i="44"/>
  <c r="J497" i="44"/>
  <c r="J498" i="44"/>
  <c r="J499" i="44"/>
  <c r="J500" i="44"/>
  <c r="J501" i="44"/>
  <c r="J502" i="44"/>
  <c r="J503" i="44"/>
  <c r="J504" i="44"/>
  <c r="H5" i="47"/>
  <c r="H6" i="47"/>
  <c r="H7" i="47"/>
  <c r="H8" i="47"/>
  <c r="H9" i="47"/>
  <c r="H10" i="47"/>
  <c r="H11" i="47"/>
  <c r="H12" i="47"/>
  <c r="H13" i="47"/>
  <c r="H14" i="47"/>
  <c r="H15" i="47"/>
  <c r="H16" i="47"/>
  <c r="H17" i="47"/>
  <c r="H18" i="47"/>
  <c r="H19" i="47"/>
  <c r="H20" i="47"/>
  <c r="H21" i="47"/>
  <c r="H22" i="47"/>
  <c r="H23" i="47"/>
  <c r="H24" i="47"/>
  <c r="H25" i="47"/>
  <c r="H26" i="47"/>
  <c r="H27" i="47"/>
  <c r="H28" i="47"/>
  <c r="H29" i="47"/>
  <c r="H30" i="47"/>
  <c r="H31" i="47"/>
  <c r="H32" i="47"/>
  <c r="H33" i="47"/>
  <c r="H34" i="47"/>
  <c r="H35" i="47"/>
  <c r="H36" i="47"/>
  <c r="H37" i="47"/>
  <c r="H38" i="47"/>
  <c r="H39" i="47"/>
  <c r="H40" i="47"/>
  <c r="H41" i="47"/>
  <c r="H42" i="47"/>
  <c r="H43" i="47"/>
  <c r="H44" i="47"/>
  <c r="H45" i="47"/>
  <c r="H46" i="47"/>
  <c r="H47" i="47"/>
  <c r="H48" i="47"/>
  <c r="H49" i="47"/>
  <c r="H50" i="47"/>
  <c r="H51" i="47"/>
  <c r="H52" i="47"/>
  <c r="H53" i="47"/>
  <c r="H54" i="47"/>
  <c r="H55" i="47"/>
  <c r="H56" i="47"/>
  <c r="H57" i="47"/>
  <c r="H58" i="47"/>
  <c r="H59" i="47"/>
  <c r="H60" i="47"/>
  <c r="H61" i="47"/>
  <c r="H62" i="47"/>
  <c r="H63" i="47"/>
  <c r="H64" i="47"/>
  <c r="H65" i="47"/>
  <c r="H66" i="47"/>
  <c r="H67" i="47"/>
  <c r="H68" i="47"/>
  <c r="H69" i="47"/>
  <c r="H70" i="47"/>
  <c r="H71" i="47"/>
  <c r="H72" i="47"/>
  <c r="H73" i="47"/>
  <c r="H74" i="47"/>
  <c r="H75" i="47"/>
  <c r="H76" i="47"/>
  <c r="H77" i="47"/>
  <c r="H78" i="47"/>
  <c r="H79" i="47"/>
  <c r="H80" i="47"/>
  <c r="H81" i="47"/>
  <c r="H82" i="47"/>
  <c r="H83" i="47"/>
  <c r="H84" i="47"/>
  <c r="H85" i="47"/>
  <c r="H86" i="47"/>
  <c r="H87" i="47"/>
  <c r="H88" i="47"/>
  <c r="H89" i="47"/>
  <c r="H90" i="47"/>
  <c r="H91" i="47"/>
  <c r="H92" i="47"/>
  <c r="H93" i="47"/>
  <c r="H94" i="47"/>
  <c r="H95" i="47"/>
  <c r="H96" i="47"/>
  <c r="H97" i="47"/>
  <c r="H98" i="47"/>
  <c r="H99" i="47"/>
  <c r="H100" i="47"/>
  <c r="H101" i="47"/>
  <c r="H102" i="47"/>
  <c r="H103" i="47"/>
  <c r="H104" i="47"/>
  <c r="H105" i="47"/>
  <c r="H106" i="47"/>
  <c r="H107" i="47"/>
  <c r="H108" i="47"/>
  <c r="H109" i="47"/>
  <c r="H110" i="47"/>
  <c r="H111" i="47"/>
  <c r="H112" i="47"/>
  <c r="H113" i="47"/>
  <c r="H114" i="47"/>
  <c r="H115" i="47"/>
  <c r="H116" i="47"/>
  <c r="H117" i="47"/>
  <c r="H118" i="47"/>
  <c r="H119" i="47"/>
  <c r="H120" i="47"/>
  <c r="H121" i="47"/>
  <c r="H122" i="47"/>
  <c r="H123" i="47"/>
  <c r="H124" i="47"/>
  <c r="H125" i="47"/>
  <c r="H126" i="47"/>
  <c r="H127" i="47"/>
  <c r="H128" i="47"/>
  <c r="H129" i="47"/>
  <c r="H130" i="47"/>
  <c r="H131" i="47"/>
  <c r="H132" i="47"/>
  <c r="H133" i="47"/>
  <c r="H134" i="47"/>
  <c r="H135" i="47"/>
  <c r="H136" i="47"/>
  <c r="H137" i="47"/>
  <c r="H138" i="47"/>
  <c r="H139" i="47"/>
  <c r="H140" i="47"/>
  <c r="H141" i="47"/>
  <c r="H142" i="47"/>
  <c r="H143" i="47"/>
  <c r="H144" i="47"/>
  <c r="H145" i="47"/>
  <c r="H146" i="47"/>
  <c r="H147" i="47"/>
  <c r="H148" i="47"/>
  <c r="H149" i="47"/>
  <c r="H150" i="47"/>
  <c r="H151" i="47"/>
  <c r="H152" i="47"/>
  <c r="H153" i="47"/>
  <c r="H154" i="47"/>
  <c r="H155" i="47"/>
  <c r="H156" i="47"/>
  <c r="H157" i="47"/>
  <c r="H158" i="47"/>
  <c r="H159" i="47"/>
  <c r="H160" i="47"/>
  <c r="H161" i="47"/>
  <c r="H162" i="47"/>
  <c r="H163" i="47"/>
  <c r="H164" i="47"/>
  <c r="H165" i="47"/>
  <c r="H166" i="47"/>
  <c r="H167" i="47"/>
  <c r="H168" i="47"/>
  <c r="H169" i="47"/>
  <c r="H170" i="47"/>
  <c r="H171" i="47"/>
  <c r="H172" i="47"/>
  <c r="H173" i="47"/>
  <c r="H174" i="47"/>
  <c r="H175" i="47"/>
  <c r="H176" i="47"/>
  <c r="H177" i="47"/>
  <c r="H178" i="47"/>
  <c r="H179" i="47"/>
  <c r="H180" i="47"/>
  <c r="H181" i="47"/>
  <c r="H182" i="47"/>
  <c r="H183" i="47"/>
  <c r="H184" i="47"/>
  <c r="H185" i="47"/>
  <c r="H186" i="47"/>
  <c r="H187" i="47"/>
  <c r="H188" i="47"/>
  <c r="H189" i="47"/>
  <c r="H190" i="47"/>
  <c r="H191" i="47"/>
  <c r="H192" i="47"/>
  <c r="H193" i="47"/>
  <c r="H194" i="47"/>
  <c r="H195" i="47"/>
  <c r="H196" i="47"/>
  <c r="H197" i="47"/>
  <c r="H198" i="47"/>
  <c r="H199" i="47"/>
  <c r="H200" i="47"/>
  <c r="H201" i="47"/>
  <c r="H202" i="47"/>
  <c r="H203" i="47"/>
  <c r="H204" i="47"/>
  <c r="H205" i="47"/>
  <c r="H206" i="47"/>
  <c r="H207" i="47"/>
  <c r="H208" i="47"/>
  <c r="H209" i="47"/>
  <c r="H210" i="47"/>
  <c r="H211" i="47"/>
  <c r="H212" i="47"/>
  <c r="H213" i="47"/>
  <c r="H214" i="47"/>
  <c r="H215" i="47"/>
  <c r="H216" i="47"/>
  <c r="H217" i="47"/>
  <c r="H218" i="47"/>
  <c r="H219" i="47"/>
  <c r="H220" i="47"/>
  <c r="H221" i="47"/>
  <c r="H222" i="47"/>
  <c r="H223" i="47"/>
  <c r="H224" i="47"/>
  <c r="H225" i="47"/>
  <c r="H226" i="47"/>
  <c r="H227" i="47"/>
  <c r="H228" i="47"/>
  <c r="H229" i="47"/>
  <c r="H230" i="47"/>
  <c r="H231" i="47"/>
  <c r="H232" i="47"/>
  <c r="H233" i="47"/>
  <c r="H234" i="47"/>
  <c r="H235" i="47"/>
  <c r="H236" i="47"/>
  <c r="H237" i="47"/>
  <c r="H238" i="47"/>
  <c r="H239" i="47"/>
  <c r="H240" i="47"/>
  <c r="H241" i="47"/>
  <c r="H242" i="47"/>
  <c r="H243" i="47"/>
  <c r="H244" i="47"/>
  <c r="H245" i="47"/>
  <c r="H246" i="47"/>
  <c r="H247" i="47"/>
  <c r="H248" i="47"/>
  <c r="H249" i="47"/>
  <c r="H250" i="47"/>
  <c r="H251" i="47"/>
  <c r="H252" i="47"/>
  <c r="H253" i="47"/>
  <c r="H254" i="47"/>
  <c r="H255" i="47"/>
  <c r="H256" i="47"/>
  <c r="H257" i="47"/>
  <c r="H258" i="47"/>
  <c r="H259" i="47"/>
  <c r="H260" i="47"/>
  <c r="H261" i="47"/>
  <c r="H262" i="47"/>
  <c r="H263" i="47"/>
  <c r="H264" i="47"/>
  <c r="H265" i="47"/>
  <c r="H266" i="47"/>
  <c r="H267" i="47"/>
  <c r="H268" i="47"/>
  <c r="H269" i="47"/>
  <c r="H270" i="47"/>
  <c r="H271" i="47"/>
  <c r="H272" i="47"/>
  <c r="H273" i="47"/>
  <c r="H274" i="47"/>
  <c r="H275" i="47"/>
  <c r="H276" i="47"/>
  <c r="H277" i="47"/>
  <c r="H278" i="47"/>
  <c r="H279" i="47"/>
  <c r="H280" i="47"/>
  <c r="H281" i="47"/>
  <c r="H282" i="47"/>
  <c r="H283" i="47"/>
  <c r="H284" i="47"/>
  <c r="H285" i="47"/>
  <c r="H286" i="47"/>
  <c r="H287" i="47"/>
  <c r="H288" i="47"/>
  <c r="H289" i="47"/>
  <c r="H290" i="47"/>
  <c r="H291" i="47"/>
  <c r="H292" i="47"/>
  <c r="H293" i="47"/>
  <c r="H294" i="47"/>
  <c r="H295" i="47"/>
  <c r="H296" i="47"/>
  <c r="H297" i="47"/>
  <c r="H298" i="47"/>
  <c r="H299" i="47"/>
  <c r="H300" i="47"/>
  <c r="H301" i="47"/>
  <c r="H302" i="47"/>
  <c r="H303" i="47"/>
  <c r="H304" i="47"/>
  <c r="H305" i="47"/>
  <c r="H306" i="47"/>
  <c r="H307" i="47"/>
  <c r="H308" i="47"/>
  <c r="H309" i="47"/>
  <c r="H310" i="47"/>
  <c r="H311" i="47"/>
  <c r="H312" i="47"/>
  <c r="H313" i="47"/>
  <c r="H314" i="47"/>
  <c r="H315" i="47"/>
  <c r="H316" i="47"/>
  <c r="H317" i="47"/>
  <c r="H318" i="47"/>
  <c r="H319" i="47"/>
  <c r="H320" i="47"/>
  <c r="H321" i="47"/>
  <c r="H322" i="47"/>
  <c r="H323" i="47"/>
  <c r="H324" i="47"/>
  <c r="H325" i="47"/>
  <c r="H326" i="47"/>
  <c r="H327" i="47"/>
  <c r="H328" i="47"/>
  <c r="H329" i="47"/>
  <c r="H330" i="47"/>
  <c r="H331" i="47"/>
  <c r="H332" i="47"/>
  <c r="H333" i="47"/>
  <c r="H334" i="47"/>
  <c r="H335" i="47"/>
  <c r="H336" i="47"/>
  <c r="H337" i="47"/>
  <c r="H338" i="47"/>
  <c r="H339" i="47"/>
  <c r="H340" i="47"/>
  <c r="H341" i="47"/>
  <c r="H342" i="47"/>
  <c r="H343" i="47"/>
  <c r="H344" i="47"/>
  <c r="H345" i="47"/>
  <c r="H346" i="47"/>
  <c r="H347" i="47"/>
  <c r="H348" i="47"/>
  <c r="H349" i="47"/>
  <c r="H350" i="47"/>
  <c r="H351" i="47"/>
  <c r="H352" i="47"/>
  <c r="H353" i="47"/>
  <c r="H354" i="47"/>
  <c r="H355" i="47"/>
  <c r="H356" i="47"/>
  <c r="H357" i="47"/>
  <c r="H358" i="47"/>
  <c r="H359" i="47"/>
  <c r="H360" i="47"/>
  <c r="H361" i="47"/>
  <c r="H362" i="47"/>
  <c r="H363" i="47"/>
  <c r="H364" i="47"/>
  <c r="H365" i="47"/>
  <c r="H366" i="47"/>
  <c r="H367" i="47"/>
  <c r="H368" i="47"/>
  <c r="H369" i="47"/>
  <c r="H370" i="47"/>
  <c r="H371" i="47"/>
  <c r="H372" i="47"/>
  <c r="H373" i="47"/>
  <c r="H374" i="47"/>
  <c r="H375" i="47"/>
  <c r="H376" i="47"/>
  <c r="H377" i="47"/>
  <c r="H378" i="47"/>
  <c r="H379" i="47"/>
  <c r="H380" i="47"/>
  <c r="H381" i="47"/>
  <c r="H382" i="47"/>
  <c r="H383" i="47"/>
  <c r="H384" i="47"/>
  <c r="H385" i="47"/>
  <c r="H386" i="47"/>
  <c r="H387" i="47"/>
  <c r="H388" i="47"/>
  <c r="H389" i="47"/>
  <c r="H390" i="47"/>
  <c r="H391" i="47"/>
  <c r="H392" i="47"/>
  <c r="H393" i="47"/>
  <c r="H394" i="47"/>
  <c r="H395" i="47"/>
  <c r="H396" i="47"/>
  <c r="H397" i="47"/>
  <c r="H398" i="47"/>
  <c r="H399" i="47"/>
  <c r="H400" i="47"/>
  <c r="H401" i="47"/>
  <c r="H402" i="47"/>
  <c r="H403" i="47"/>
  <c r="H404" i="47"/>
  <c r="H405" i="47"/>
  <c r="H406" i="47"/>
  <c r="H407" i="47"/>
  <c r="H408" i="47"/>
  <c r="H409" i="47"/>
  <c r="H410" i="47"/>
  <c r="H411" i="47"/>
  <c r="H412" i="47"/>
  <c r="H413" i="47"/>
  <c r="H414" i="47"/>
  <c r="H415" i="47"/>
  <c r="H416" i="47"/>
  <c r="H417" i="47"/>
  <c r="H418" i="47"/>
  <c r="H419" i="47"/>
  <c r="H420" i="47"/>
  <c r="H421" i="47"/>
  <c r="H422" i="47"/>
  <c r="H423" i="47"/>
  <c r="H424" i="47"/>
  <c r="H425" i="47"/>
  <c r="H426" i="47"/>
  <c r="H427" i="47"/>
  <c r="H428" i="47"/>
  <c r="H429" i="47"/>
  <c r="H430" i="47"/>
  <c r="H431" i="47"/>
  <c r="H432" i="47"/>
  <c r="H433" i="47"/>
  <c r="H434" i="47"/>
  <c r="H435" i="47"/>
  <c r="H436" i="47"/>
  <c r="H437" i="47"/>
  <c r="H438" i="47"/>
  <c r="H439" i="47"/>
  <c r="H440" i="47"/>
  <c r="H441" i="47"/>
  <c r="H442" i="47"/>
  <c r="H443" i="47"/>
  <c r="H444" i="47"/>
  <c r="H445" i="47"/>
  <c r="H446" i="47"/>
  <c r="H447" i="47"/>
  <c r="H448" i="47"/>
  <c r="H449" i="47"/>
  <c r="H450" i="47"/>
  <c r="H451" i="47"/>
  <c r="H452" i="47"/>
  <c r="H453" i="47"/>
  <c r="H454" i="47"/>
  <c r="H455" i="47"/>
  <c r="H456" i="47"/>
  <c r="H457" i="47"/>
  <c r="H458" i="47"/>
  <c r="H459" i="47"/>
  <c r="H460" i="47"/>
  <c r="H461" i="47"/>
  <c r="H462" i="47"/>
  <c r="H463" i="47"/>
  <c r="H464" i="47"/>
  <c r="H465" i="47"/>
  <c r="H466" i="47"/>
  <c r="H467" i="47"/>
  <c r="H468" i="47"/>
  <c r="H469" i="47"/>
  <c r="H470" i="47"/>
  <c r="H471" i="47"/>
  <c r="H472" i="47"/>
  <c r="H473" i="47"/>
  <c r="H474" i="47"/>
  <c r="H475" i="47"/>
  <c r="H476" i="47"/>
  <c r="H477" i="47"/>
  <c r="H478" i="47"/>
  <c r="H479" i="47"/>
  <c r="H480" i="47"/>
  <c r="H481" i="47"/>
  <c r="H482" i="47"/>
  <c r="H483" i="47"/>
  <c r="H484" i="47"/>
  <c r="H485" i="47"/>
  <c r="H486" i="47"/>
  <c r="H487" i="47"/>
  <c r="H488" i="47"/>
  <c r="H489" i="47"/>
  <c r="H490" i="47"/>
  <c r="H491" i="47"/>
  <c r="H492" i="47"/>
  <c r="H493" i="47"/>
  <c r="H494" i="47"/>
  <c r="H495" i="47"/>
  <c r="H496" i="47"/>
  <c r="H497" i="47"/>
  <c r="H498" i="47"/>
  <c r="H499" i="47"/>
  <c r="H500" i="47"/>
  <c r="H501" i="47"/>
  <c r="H502" i="47"/>
  <c r="H503" i="47"/>
  <c r="H504" i="47"/>
  <c r="H505" i="47"/>
  <c r="H506" i="47"/>
  <c r="H507" i="47"/>
  <c r="H508" i="47"/>
  <c r="H509" i="47"/>
  <c r="H510" i="47"/>
  <c r="H511" i="47"/>
  <c r="H512" i="47"/>
  <c r="H513" i="47"/>
  <c r="H514" i="47"/>
  <c r="H515" i="47"/>
  <c r="H516" i="47"/>
  <c r="H517" i="47"/>
  <c r="H518" i="47"/>
  <c r="H519" i="47"/>
  <c r="H520" i="47"/>
  <c r="H521" i="47"/>
  <c r="H522" i="47"/>
  <c r="H523" i="47"/>
  <c r="H524" i="47"/>
  <c r="H525" i="47"/>
  <c r="H526" i="47"/>
  <c r="H527" i="47"/>
  <c r="H528" i="47"/>
  <c r="H529" i="47"/>
  <c r="H530" i="47"/>
  <c r="H531" i="47"/>
  <c r="H532" i="47"/>
  <c r="H533" i="47"/>
  <c r="H534" i="47"/>
  <c r="H535" i="47"/>
  <c r="H536" i="47"/>
  <c r="H537" i="47"/>
  <c r="H538" i="47"/>
  <c r="H539" i="47"/>
  <c r="H540" i="47"/>
  <c r="H541" i="47"/>
  <c r="H542" i="47"/>
  <c r="H543" i="47"/>
  <c r="H544" i="47"/>
  <c r="H545" i="47"/>
  <c r="H546" i="47"/>
  <c r="H547" i="47"/>
  <c r="H548" i="47"/>
  <c r="H549" i="47"/>
  <c r="H550" i="47"/>
  <c r="H551" i="47"/>
  <c r="H552" i="47"/>
  <c r="H553" i="47"/>
  <c r="H554" i="47"/>
  <c r="H555" i="47"/>
  <c r="H556" i="47"/>
  <c r="H557" i="47"/>
  <c r="H558" i="47"/>
  <c r="H559" i="47"/>
  <c r="H560" i="47"/>
  <c r="H561" i="47"/>
  <c r="H562" i="47"/>
  <c r="H563" i="47"/>
  <c r="H564" i="47"/>
  <c r="H565" i="47"/>
  <c r="H566" i="47"/>
  <c r="H567" i="47"/>
  <c r="H568" i="47"/>
  <c r="H569" i="47"/>
  <c r="H570" i="47"/>
  <c r="H571" i="47"/>
  <c r="H572" i="47"/>
  <c r="H573" i="47"/>
  <c r="H574" i="47"/>
  <c r="H575" i="47"/>
  <c r="H576" i="47"/>
  <c r="H577" i="47"/>
  <c r="H578" i="47"/>
  <c r="H579" i="47"/>
  <c r="H580" i="47"/>
  <c r="H581" i="47"/>
  <c r="H582" i="47"/>
  <c r="H583" i="47"/>
  <c r="H584" i="47"/>
  <c r="H585" i="47"/>
  <c r="H586" i="47"/>
  <c r="H587" i="47"/>
  <c r="H588" i="47"/>
  <c r="H589" i="47"/>
  <c r="H590" i="47"/>
  <c r="H591" i="47"/>
  <c r="H592" i="47"/>
  <c r="H593" i="47"/>
  <c r="H594" i="47"/>
  <c r="H595" i="47"/>
  <c r="H596" i="47"/>
  <c r="H597" i="47"/>
  <c r="H598" i="47"/>
  <c r="H599" i="47"/>
  <c r="H600" i="47"/>
  <c r="H601" i="47"/>
  <c r="H602" i="47"/>
  <c r="H603" i="47"/>
  <c r="H604" i="47"/>
  <c r="H605" i="47"/>
  <c r="H606" i="47"/>
  <c r="H607" i="47"/>
  <c r="H608" i="47"/>
  <c r="H609" i="47"/>
  <c r="H610" i="47"/>
  <c r="H611" i="47"/>
  <c r="H612" i="47"/>
  <c r="H613" i="47"/>
  <c r="H614" i="47"/>
  <c r="H615" i="47"/>
  <c r="H616" i="47"/>
  <c r="H617" i="47"/>
  <c r="H618" i="47"/>
  <c r="H619" i="47"/>
  <c r="H620" i="47"/>
  <c r="H621" i="47"/>
  <c r="H622" i="47"/>
  <c r="H623" i="47"/>
  <c r="H624" i="47"/>
  <c r="H625" i="47"/>
  <c r="H626" i="47"/>
  <c r="H627" i="47"/>
  <c r="H628" i="47"/>
  <c r="H629" i="47"/>
  <c r="H630" i="47"/>
  <c r="H631" i="47"/>
  <c r="H632" i="47"/>
  <c r="H633" i="47"/>
  <c r="H634" i="47"/>
  <c r="H635" i="47"/>
  <c r="H636" i="47"/>
  <c r="H637" i="47"/>
  <c r="H638" i="47"/>
  <c r="H639" i="47"/>
  <c r="H640" i="47"/>
  <c r="H641" i="47"/>
  <c r="H642" i="47"/>
  <c r="H643" i="47"/>
  <c r="H644" i="47"/>
  <c r="H645" i="47"/>
  <c r="H646" i="47"/>
  <c r="H647" i="47"/>
  <c r="H648" i="47"/>
  <c r="H649" i="47"/>
  <c r="H650" i="47"/>
  <c r="H651" i="47"/>
  <c r="H652" i="47"/>
  <c r="H653" i="47"/>
  <c r="H654" i="47"/>
  <c r="H655" i="47"/>
  <c r="H656" i="47"/>
  <c r="H657" i="47"/>
  <c r="H658" i="47"/>
  <c r="H659" i="47"/>
  <c r="H660" i="47"/>
  <c r="H661" i="47"/>
  <c r="H662" i="47"/>
  <c r="H663" i="47"/>
  <c r="H664" i="47"/>
  <c r="H665" i="47"/>
  <c r="H666" i="47"/>
  <c r="H667" i="47"/>
  <c r="H668" i="47"/>
  <c r="H669" i="47"/>
  <c r="H670" i="47"/>
  <c r="H671" i="47"/>
  <c r="H672" i="47"/>
  <c r="H673" i="47"/>
  <c r="H674" i="47"/>
  <c r="H675" i="47"/>
  <c r="H676" i="47"/>
  <c r="H677" i="47"/>
  <c r="H678" i="47"/>
  <c r="H679" i="47"/>
  <c r="H680" i="47"/>
  <c r="H681" i="47"/>
  <c r="H682" i="47"/>
  <c r="H683" i="47"/>
  <c r="H684" i="47"/>
  <c r="H685" i="47"/>
  <c r="H686" i="47"/>
  <c r="H687" i="47"/>
  <c r="H688" i="47"/>
  <c r="H689" i="47"/>
  <c r="H690" i="47"/>
  <c r="H691" i="47"/>
  <c r="H692" i="47"/>
  <c r="H693" i="47"/>
  <c r="H694" i="47"/>
  <c r="H695" i="47"/>
  <c r="H696" i="47"/>
  <c r="H697" i="47"/>
  <c r="H698" i="47"/>
  <c r="H699" i="47"/>
  <c r="H700" i="47"/>
  <c r="H701" i="47"/>
  <c r="H702" i="47"/>
  <c r="H703" i="47"/>
  <c r="H704" i="47"/>
  <c r="H705" i="47"/>
  <c r="H706" i="47"/>
  <c r="H707" i="47"/>
  <c r="H708" i="47"/>
  <c r="H709" i="47"/>
  <c r="H710" i="47"/>
  <c r="H711" i="47"/>
  <c r="H712" i="47"/>
  <c r="H713" i="47"/>
  <c r="H714" i="47"/>
  <c r="H715" i="47"/>
  <c r="H716" i="47"/>
  <c r="H717" i="47"/>
  <c r="H718" i="47"/>
  <c r="H719" i="47"/>
  <c r="H720" i="47"/>
  <c r="H721" i="47"/>
  <c r="H722" i="47"/>
  <c r="H723" i="47"/>
  <c r="H724" i="47"/>
  <c r="H725" i="47"/>
  <c r="H726" i="47"/>
  <c r="H727" i="47"/>
  <c r="H728" i="47"/>
  <c r="H729" i="47"/>
  <c r="H730" i="47"/>
  <c r="H731" i="47"/>
  <c r="H732" i="47"/>
  <c r="H733" i="47"/>
  <c r="H734" i="47"/>
  <c r="H735" i="47"/>
  <c r="H736" i="47"/>
  <c r="H737" i="47"/>
  <c r="H738" i="47"/>
  <c r="H739" i="47"/>
  <c r="H740" i="47"/>
  <c r="H741" i="47"/>
  <c r="H742" i="47"/>
  <c r="H743" i="47"/>
  <c r="H744" i="47"/>
  <c r="H745" i="47"/>
  <c r="H746" i="47"/>
  <c r="H747" i="47"/>
  <c r="H748" i="47"/>
  <c r="H749" i="47"/>
  <c r="H750" i="47"/>
  <c r="H751" i="47"/>
  <c r="H752" i="47"/>
  <c r="H753" i="47"/>
  <c r="H754" i="47"/>
  <c r="H755" i="47"/>
  <c r="H756" i="47"/>
  <c r="H757" i="47"/>
  <c r="H758" i="47"/>
  <c r="H759" i="47"/>
  <c r="H760" i="47"/>
  <c r="H761" i="47"/>
  <c r="H762" i="47"/>
  <c r="H763" i="47"/>
  <c r="H764" i="47"/>
  <c r="H765" i="47"/>
  <c r="H766" i="47"/>
  <c r="H767" i="47"/>
  <c r="H768" i="47"/>
  <c r="H769" i="47"/>
  <c r="H770" i="47"/>
  <c r="H771" i="47"/>
  <c r="H772" i="47"/>
  <c r="H773" i="47"/>
  <c r="H774" i="47"/>
  <c r="H775" i="47"/>
  <c r="H776" i="47"/>
  <c r="H777" i="47"/>
  <c r="H778" i="47"/>
  <c r="H779" i="47"/>
  <c r="H780" i="47"/>
  <c r="H781" i="47"/>
  <c r="H782" i="47"/>
  <c r="H783" i="47"/>
  <c r="H784" i="47"/>
  <c r="H785" i="47"/>
  <c r="H786" i="47"/>
  <c r="H787" i="47"/>
  <c r="H788" i="47"/>
  <c r="H789" i="47"/>
  <c r="H790" i="47"/>
  <c r="H791" i="47"/>
  <c r="H792" i="47"/>
  <c r="H793" i="47"/>
  <c r="H794" i="47"/>
  <c r="H795" i="47"/>
  <c r="H796" i="47"/>
  <c r="H797" i="47"/>
  <c r="H798" i="47"/>
  <c r="H799" i="47"/>
  <c r="H800" i="47"/>
  <c r="H801" i="47"/>
  <c r="H802" i="47"/>
  <c r="H803" i="47"/>
  <c r="H804" i="47"/>
  <c r="H805" i="47"/>
  <c r="H806" i="47"/>
  <c r="H807" i="47"/>
  <c r="H808" i="47"/>
  <c r="H809" i="47"/>
  <c r="H810" i="47"/>
  <c r="H811" i="47"/>
  <c r="H812" i="47"/>
  <c r="H813" i="47"/>
  <c r="H814" i="47"/>
  <c r="H815" i="47"/>
  <c r="H816" i="47"/>
  <c r="H817" i="47"/>
  <c r="H818" i="47"/>
  <c r="H819" i="47"/>
  <c r="H820" i="47"/>
  <c r="H821" i="47"/>
  <c r="H822" i="47"/>
  <c r="H823" i="47"/>
  <c r="H824" i="47"/>
  <c r="H825" i="47"/>
  <c r="H826" i="47"/>
  <c r="H827" i="47"/>
  <c r="H828" i="47"/>
  <c r="H829" i="47"/>
  <c r="H830" i="47"/>
  <c r="H831" i="47"/>
  <c r="H832" i="47"/>
  <c r="H833" i="47"/>
  <c r="H834" i="47"/>
  <c r="H835" i="47"/>
  <c r="H836" i="47"/>
  <c r="H837" i="47"/>
  <c r="H838" i="47"/>
  <c r="H839" i="47"/>
  <c r="H840" i="47"/>
  <c r="H841" i="47"/>
  <c r="H842" i="47"/>
  <c r="H843" i="47"/>
  <c r="H844" i="47"/>
  <c r="H845" i="47"/>
  <c r="H846" i="47"/>
  <c r="H847" i="47"/>
  <c r="H848" i="47"/>
  <c r="H849" i="47"/>
  <c r="H850" i="47"/>
  <c r="H851" i="47"/>
  <c r="H852" i="47"/>
  <c r="H853" i="47"/>
  <c r="H854" i="47"/>
  <c r="H855" i="47"/>
  <c r="H856" i="47"/>
  <c r="H857" i="47"/>
  <c r="H858" i="47"/>
  <c r="H859" i="47"/>
  <c r="H860" i="47"/>
  <c r="H861" i="47"/>
  <c r="H862" i="47"/>
  <c r="H863" i="47"/>
  <c r="H864" i="47"/>
  <c r="H865" i="47"/>
  <c r="H866" i="47"/>
  <c r="H867" i="47"/>
  <c r="H868" i="47"/>
  <c r="H869" i="47"/>
  <c r="H870" i="47"/>
  <c r="H871" i="47"/>
  <c r="H872" i="47"/>
  <c r="H873" i="47"/>
  <c r="H874" i="47"/>
  <c r="H875" i="47"/>
  <c r="H876" i="47"/>
  <c r="H877" i="47"/>
  <c r="H878" i="47"/>
  <c r="H879" i="47"/>
  <c r="H880" i="47"/>
  <c r="H881" i="47"/>
  <c r="H882" i="47"/>
  <c r="H883" i="47"/>
  <c r="H884" i="47"/>
  <c r="H885" i="47"/>
  <c r="H886" i="47"/>
  <c r="H887" i="47"/>
  <c r="H888" i="47"/>
  <c r="H889" i="47"/>
  <c r="H890" i="47"/>
  <c r="H891" i="47"/>
  <c r="H892" i="47"/>
  <c r="H893" i="47"/>
  <c r="H894" i="47"/>
  <c r="H895" i="47"/>
  <c r="H896" i="47"/>
  <c r="H897" i="47"/>
  <c r="H898" i="47"/>
  <c r="H899" i="47"/>
  <c r="H900" i="47"/>
  <c r="H901" i="47"/>
  <c r="H902" i="47"/>
  <c r="H903" i="47"/>
  <c r="H904" i="47"/>
  <c r="H905" i="47"/>
  <c r="H906" i="47"/>
  <c r="H907" i="47"/>
  <c r="H908" i="47"/>
  <c r="H909" i="47"/>
  <c r="H910" i="47"/>
  <c r="H911" i="47"/>
  <c r="H912" i="47"/>
  <c r="H913" i="47"/>
  <c r="H914" i="47"/>
  <c r="H915" i="47"/>
  <c r="H916" i="47"/>
  <c r="H917" i="47"/>
  <c r="H918" i="47"/>
  <c r="H919" i="47"/>
  <c r="H920" i="47"/>
  <c r="H921" i="47"/>
  <c r="H922" i="47"/>
  <c r="H923" i="47"/>
  <c r="H924" i="47"/>
  <c r="H925" i="47"/>
  <c r="H926" i="47"/>
  <c r="H927" i="47"/>
  <c r="H928" i="47"/>
  <c r="H929" i="47"/>
  <c r="H930" i="47"/>
  <c r="H931" i="47"/>
  <c r="H932" i="47"/>
  <c r="H933" i="47"/>
  <c r="H934" i="47"/>
  <c r="H935" i="47"/>
  <c r="H936" i="47"/>
  <c r="H937" i="47"/>
  <c r="H938" i="47"/>
  <c r="H939" i="47"/>
  <c r="H940" i="47"/>
  <c r="H941" i="47"/>
  <c r="H942" i="47"/>
  <c r="H943" i="47"/>
  <c r="H944" i="47"/>
  <c r="H945" i="47"/>
  <c r="H946" i="47"/>
  <c r="H947" i="47"/>
  <c r="H948" i="47"/>
  <c r="H949" i="47"/>
  <c r="H950" i="47"/>
  <c r="H951" i="47"/>
  <c r="H952" i="47"/>
  <c r="H953" i="47"/>
  <c r="H954" i="47"/>
  <c r="H955" i="47"/>
  <c r="H956" i="47"/>
  <c r="H957" i="47"/>
  <c r="H958" i="47"/>
  <c r="H959" i="47"/>
  <c r="H960" i="47"/>
  <c r="H961" i="47"/>
  <c r="H962" i="47"/>
  <c r="H963" i="47"/>
  <c r="H964" i="47"/>
  <c r="H965" i="47"/>
  <c r="H966" i="47"/>
  <c r="H967" i="47"/>
  <c r="H968" i="47"/>
  <c r="H969" i="47"/>
  <c r="H970" i="47"/>
  <c r="H971" i="47"/>
  <c r="H972" i="47"/>
  <c r="H973" i="47"/>
  <c r="H974" i="47"/>
  <c r="H975" i="47"/>
  <c r="H976" i="47"/>
  <c r="H977" i="47"/>
  <c r="H978" i="47"/>
  <c r="H979" i="47"/>
  <c r="H980" i="47"/>
  <c r="H981" i="47"/>
  <c r="H982" i="47"/>
  <c r="H983" i="47"/>
  <c r="H984" i="47"/>
  <c r="H985" i="47"/>
  <c r="H986" i="47"/>
  <c r="H987" i="47"/>
  <c r="H988" i="47"/>
  <c r="H989" i="47"/>
  <c r="H990" i="47"/>
  <c r="H991" i="47"/>
  <c r="H992" i="47"/>
  <c r="H993" i="47"/>
  <c r="H994" i="47"/>
  <c r="H995" i="47"/>
  <c r="H996" i="47"/>
  <c r="H997" i="47"/>
  <c r="H998" i="47"/>
  <c r="H999" i="47"/>
  <c r="H1000" i="47"/>
  <c r="H1001" i="47"/>
  <c r="H1002" i="47"/>
  <c r="H1003" i="47"/>
  <c r="H1004" i="47"/>
  <c r="H4" i="47"/>
  <c r="A70" i="24" l="1"/>
  <c r="A3" i="49" s="1"/>
  <c r="D35" i="46" l="1"/>
  <c r="D34" i="46"/>
  <c r="C33" i="43" l="1"/>
  <c r="D33" i="43"/>
  <c r="E33" i="43"/>
  <c r="F33" i="43"/>
  <c r="G33" i="43"/>
  <c r="H33" i="43"/>
  <c r="I33" i="43"/>
  <c r="J33" i="43"/>
  <c r="K33" i="43"/>
  <c r="L33" i="43"/>
  <c r="M33" i="43"/>
  <c r="N33" i="43"/>
  <c r="C34" i="43"/>
  <c r="D34" i="43"/>
  <c r="E34" i="43"/>
  <c r="F34" i="43"/>
  <c r="G34" i="43"/>
  <c r="H34" i="43"/>
  <c r="I34" i="43"/>
  <c r="J34" i="43"/>
  <c r="K34" i="43"/>
  <c r="L34" i="43"/>
  <c r="M34" i="43"/>
  <c r="N34" i="43"/>
  <c r="C35" i="43"/>
  <c r="D35" i="43"/>
  <c r="E35" i="43"/>
  <c r="F35" i="43"/>
  <c r="G35" i="43"/>
  <c r="H35" i="43"/>
  <c r="I35" i="43"/>
  <c r="J35" i="43"/>
  <c r="K35" i="43"/>
  <c r="L35" i="43"/>
  <c r="M35" i="43"/>
  <c r="N35" i="43"/>
  <c r="C36" i="43"/>
  <c r="D36" i="43"/>
  <c r="E36" i="43"/>
  <c r="F36" i="43"/>
  <c r="G36" i="43"/>
  <c r="H36" i="43"/>
  <c r="I36" i="43"/>
  <c r="J36" i="43"/>
  <c r="K36" i="43"/>
  <c r="L36" i="43"/>
  <c r="M36" i="43"/>
  <c r="N36" i="43"/>
  <c r="C37" i="43"/>
  <c r="D37" i="43"/>
  <c r="E37" i="43"/>
  <c r="F37" i="43"/>
  <c r="G37" i="43"/>
  <c r="H37" i="43"/>
  <c r="I37" i="43"/>
  <c r="J37" i="43"/>
  <c r="K37" i="43"/>
  <c r="L37" i="43"/>
  <c r="M37" i="43"/>
  <c r="N37" i="43"/>
  <c r="C38" i="43"/>
  <c r="D38" i="43"/>
  <c r="E38" i="43"/>
  <c r="F38" i="43"/>
  <c r="G38" i="43"/>
  <c r="H38" i="43"/>
  <c r="I38" i="43"/>
  <c r="J38" i="43"/>
  <c r="K38" i="43"/>
  <c r="L38" i="43"/>
  <c r="M38" i="43"/>
  <c r="N38" i="43"/>
  <c r="C39" i="43"/>
  <c r="D39" i="43"/>
  <c r="E39" i="43"/>
  <c r="F39" i="43"/>
  <c r="G39" i="43"/>
  <c r="H39" i="43"/>
  <c r="I39" i="43"/>
  <c r="J39" i="43"/>
  <c r="K39" i="43"/>
  <c r="L39" i="43"/>
  <c r="M39" i="43"/>
  <c r="N39" i="43"/>
  <c r="D32" i="43"/>
  <c r="E32" i="43"/>
  <c r="F32" i="43"/>
  <c r="G32" i="43"/>
  <c r="H32" i="43"/>
  <c r="I32" i="43"/>
  <c r="J32" i="43"/>
  <c r="K32" i="43"/>
  <c r="L32" i="43"/>
  <c r="M32" i="43"/>
  <c r="N32" i="43"/>
  <c r="C32" i="43"/>
  <c r="I18" i="20" l="1"/>
  <c r="D6" i="46" l="1"/>
  <c r="D4" i="20"/>
  <c r="E4" i="20" s="1"/>
  <c r="F4" i="20" s="1"/>
  <c r="G4" i="20" s="1"/>
  <c r="H4" i="20" s="1"/>
  <c r="I4" i="20" s="1"/>
  <c r="J4" i="20" s="1"/>
  <c r="K4" i="20" s="1"/>
  <c r="L4" i="20" s="1"/>
  <c r="M4" i="20" s="1"/>
  <c r="N4" i="20" s="1"/>
  <c r="D23" i="46" l="1"/>
  <c r="D11" i="46"/>
  <c r="D22" i="46"/>
  <c r="D10" i="46"/>
  <c r="D33" i="46"/>
  <c r="D21" i="46"/>
  <c r="D32" i="46"/>
  <c r="D20" i="46"/>
  <c r="D31" i="46"/>
  <c r="D19" i="46"/>
  <c r="D30" i="46"/>
  <c r="D18" i="46"/>
  <c r="D8" i="46"/>
  <c r="D29" i="46"/>
  <c r="D17" i="46"/>
  <c r="D28" i="46"/>
  <c r="D16" i="46"/>
  <c r="D27" i="46"/>
  <c r="D15" i="46"/>
  <c r="D26" i="46"/>
  <c r="D14" i="46"/>
  <c r="D7" i="46"/>
  <c r="D25" i="46"/>
  <c r="D13" i="46"/>
  <c r="D24" i="46"/>
  <c r="D12" i="46"/>
  <c r="D9" i="46"/>
  <c r="N13" i="36"/>
  <c r="N14" i="36" s="1"/>
  <c r="N22" i="36"/>
  <c r="N26" i="36" s="1"/>
  <c r="D13" i="36" l="1"/>
  <c r="D14" i="36" s="1"/>
  <c r="E13" i="36"/>
  <c r="E14" i="36" s="1"/>
  <c r="F13" i="36"/>
  <c r="G13" i="36"/>
  <c r="G14" i="36" s="1"/>
  <c r="H13" i="36"/>
  <c r="H14" i="36" s="1"/>
  <c r="I13" i="36"/>
  <c r="I14" i="36" s="1"/>
  <c r="J13" i="36"/>
  <c r="J14" i="36" s="1"/>
  <c r="K13" i="36"/>
  <c r="K14" i="36" s="1"/>
  <c r="L13" i="36"/>
  <c r="L14" i="36" s="1"/>
  <c r="M13" i="36"/>
  <c r="M14" i="36" s="1"/>
  <c r="F14" i="36"/>
  <c r="C13" i="36"/>
  <c r="C14" i="36" s="1"/>
  <c r="O11" i="36"/>
  <c r="Q35" i="36" s="1"/>
  <c r="O13" i="36" l="1"/>
  <c r="Q37" i="36" s="1"/>
  <c r="C1" i="41" l="1"/>
  <c r="D1" i="41"/>
  <c r="E1" i="41"/>
  <c r="F1" i="41"/>
  <c r="D4" i="43" l="1"/>
  <c r="D4" i="21"/>
  <c r="D28" i="36"/>
  <c r="D4" i="36"/>
  <c r="D4" i="38"/>
  <c r="C28" i="36"/>
  <c r="C4" i="43"/>
  <c r="C4" i="21"/>
  <c r="D15" i="20"/>
  <c r="C116" i="43" l="1"/>
  <c r="C117" i="43"/>
  <c r="C118" i="43"/>
  <c r="C119" i="43"/>
  <c r="C120" i="43"/>
  <c r="D116" i="43"/>
  <c r="D117" i="43"/>
  <c r="D118" i="43"/>
  <c r="D119" i="43"/>
  <c r="D120" i="43"/>
  <c r="D116" i="38"/>
  <c r="D117" i="38"/>
  <c r="D118" i="38"/>
  <c r="D119" i="38"/>
  <c r="D120" i="38"/>
  <c r="D121" i="38"/>
  <c r="D122" i="38"/>
  <c r="D140" i="38"/>
  <c r="D9" i="38"/>
  <c r="D8" i="38"/>
  <c r="D13" i="38"/>
  <c r="D12" i="38"/>
  <c r="D11" i="38"/>
  <c r="D134" i="38"/>
  <c r="D104" i="38"/>
  <c r="D82" i="38"/>
  <c r="D70" i="38"/>
  <c r="D133" i="38"/>
  <c r="D115" i="38"/>
  <c r="D103" i="38"/>
  <c r="D93" i="38"/>
  <c r="D81" i="38"/>
  <c r="D69" i="38"/>
  <c r="D64" i="38"/>
  <c r="D52" i="38"/>
  <c r="D51" i="38"/>
  <c r="D50" i="38"/>
  <c r="D49" i="38"/>
  <c r="D48" i="38"/>
  <c r="D47" i="38"/>
  <c r="D44" i="38"/>
  <c r="D43" i="38"/>
  <c r="D42" i="38"/>
  <c r="D41" i="38"/>
  <c r="D40" i="38"/>
  <c r="D39" i="38"/>
  <c r="D38" i="38"/>
  <c r="D37" i="38"/>
  <c r="D36" i="38"/>
  <c r="D35" i="38"/>
  <c r="D34" i="38"/>
  <c r="D31" i="38"/>
  <c r="D30" i="38"/>
  <c r="D27" i="38"/>
  <c r="D26" i="38"/>
  <c r="D25" i="38"/>
  <c r="D24" i="38"/>
  <c r="D23" i="38"/>
  <c r="D22" i="38"/>
  <c r="D21" i="38"/>
  <c r="D20" i="38"/>
  <c r="D132" i="38"/>
  <c r="D114" i="38"/>
  <c r="D102" i="38"/>
  <c r="D92" i="38"/>
  <c r="D80" i="38"/>
  <c r="D68" i="38"/>
  <c r="D53" i="38"/>
  <c r="D131" i="38"/>
  <c r="D113" i="38"/>
  <c r="D101" i="38"/>
  <c r="D91" i="38"/>
  <c r="D79" i="38"/>
  <c r="D67" i="38"/>
  <c r="D54" i="38"/>
  <c r="D130" i="38"/>
  <c r="D112" i="38"/>
  <c r="D100" i="38"/>
  <c r="D90" i="38"/>
  <c r="D78" i="38"/>
  <c r="D55" i="38"/>
  <c r="D129" i="38"/>
  <c r="D111" i="38"/>
  <c r="D99" i="38"/>
  <c r="D89" i="38"/>
  <c r="D77" i="38"/>
  <c r="D66" i="38"/>
  <c r="D59" i="38"/>
  <c r="D128" i="38"/>
  <c r="D110" i="38"/>
  <c r="D98" i="38"/>
  <c r="D88" i="38"/>
  <c r="D76" i="38"/>
  <c r="D60" i="38"/>
  <c r="D127" i="38"/>
  <c r="D109" i="38"/>
  <c r="D97" i="38"/>
  <c r="D87" i="38"/>
  <c r="D75" i="38"/>
  <c r="D61" i="38"/>
  <c r="D138" i="38"/>
  <c r="D126" i="38"/>
  <c r="D108" i="38"/>
  <c r="D96" i="38"/>
  <c r="D86" i="38"/>
  <c r="D74" i="38"/>
  <c r="D65" i="38"/>
  <c r="D62" i="38"/>
  <c r="D137" i="38"/>
  <c r="D125" i="38"/>
  <c r="D107" i="38"/>
  <c r="D95" i="38"/>
  <c r="D85" i="38"/>
  <c r="D73" i="38"/>
  <c r="D136" i="38"/>
  <c r="D106" i="38"/>
  <c r="D94" i="38"/>
  <c r="D84" i="38"/>
  <c r="D72" i="38"/>
  <c r="D63" i="38"/>
  <c r="D135" i="38"/>
  <c r="D105" i="38"/>
  <c r="D83" i="38"/>
  <c r="D71" i="38"/>
  <c r="C29" i="43"/>
  <c r="C28" i="43"/>
  <c r="C25" i="43"/>
  <c r="C24" i="43"/>
  <c r="C23" i="43"/>
  <c r="C22" i="43"/>
  <c r="C21" i="43"/>
  <c r="C20" i="43"/>
  <c r="C19" i="43"/>
  <c r="C18" i="43"/>
  <c r="C42" i="43"/>
  <c r="C41" i="43"/>
  <c r="C40" i="43"/>
  <c r="C53" i="43"/>
  <c r="C52" i="43"/>
  <c r="C51" i="43"/>
  <c r="C50" i="43"/>
  <c r="C49" i="43"/>
  <c r="C48" i="43"/>
  <c r="C47" i="43"/>
  <c r="C46" i="43"/>
  <c r="C45" i="43"/>
  <c r="C115" i="43"/>
  <c r="C114" i="43"/>
  <c r="C113" i="43"/>
  <c r="C112" i="43"/>
  <c r="C111" i="43"/>
  <c r="C110" i="43"/>
  <c r="C109" i="43"/>
  <c r="C108" i="43"/>
  <c r="C107" i="43"/>
  <c r="C106" i="43"/>
  <c r="C105" i="43"/>
  <c r="C104" i="43"/>
  <c r="C103" i="43"/>
  <c r="C102" i="43"/>
  <c r="C101" i="43"/>
  <c r="C100" i="43"/>
  <c r="C99" i="43"/>
  <c r="C98" i="43"/>
  <c r="C97" i="43"/>
  <c r="C96" i="43"/>
  <c r="C95" i="43"/>
  <c r="C94" i="43"/>
  <c r="C93" i="43"/>
  <c r="C92" i="43"/>
  <c r="C91" i="43"/>
  <c r="C90" i="43"/>
  <c r="C89" i="43"/>
  <c r="C88" i="43"/>
  <c r="C87" i="43"/>
  <c r="C86" i="43"/>
  <c r="C85" i="43"/>
  <c r="C84" i="43"/>
  <c r="C83" i="43"/>
  <c r="C82" i="43"/>
  <c r="C81" i="43"/>
  <c r="C80" i="43"/>
  <c r="C79" i="43"/>
  <c r="C78" i="43"/>
  <c r="C77" i="43"/>
  <c r="C76" i="43"/>
  <c r="C75" i="43"/>
  <c r="C74" i="43"/>
  <c r="C73" i="43"/>
  <c r="C72" i="43"/>
  <c r="C71" i="43"/>
  <c r="C70" i="43"/>
  <c r="C69" i="43"/>
  <c r="C68" i="43"/>
  <c r="C67" i="43"/>
  <c r="C66" i="43"/>
  <c r="C136" i="43"/>
  <c r="C135" i="43"/>
  <c r="C134" i="43"/>
  <c r="C133" i="43"/>
  <c r="C132" i="43"/>
  <c r="C131" i="43"/>
  <c r="C130" i="43"/>
  <c r="C129" i="43"/>
  <c r="C128" i="43"/>
  <c r="C127" i="43"/>
  <c r="C126" i="43"/>
  <c r="C125" i="43"/>
  <c r="C124" i="43"/>
  <c r="C123" i="43"/>
  <c r="C138" i="43"/>
  <c r="C11" i="43"/>
  <c r="C10" i="43"/>
  <c r="C9" i="43"/>
  <c r="C7" i="43"/>
  <c r="C6" i="43"/>
  <c r="C65" i="43"/>
  <c r="C62" i="43"/>
  <c r="C57" i="43"/>
  <c r="C58" i="43"/>
  <c r="C59" i="43"/>
  <c r="C64" i="43"/>
  <c r="C60" i="43"/>
  <c r="C61" i="43"/>
  <c r="C63" i="43"/>
  <c r="D29" i="43"/>
  <c r="D28" i="43"/>
  <c r="D25" i="43"/>
  <c r="D24" i="43"/>
  <c r="D23" i="43"/>
  <c r="D22" i="43"/>
  <c r="D21" i="43"/>
  <c r="D20" i="43"/>
  <c r="D19" i="43"/>
  <c r="D18" i="43"/>
  <c r="D42" i="43"/>
  <c r="D41" i="43"/>
  <c r="D40" i="43"/>
  <c r="D53" i="43"/>
  <c r="D52" i="43"/>
  <c r="D51" i="43"/>
  <c r="D50" i="43"/>
  <c r="D49" i="43"/>
  <c r="D48" i="43"/>
  <c r="D47" i="43"/>
  <c r="D46" i="43"/>
  <c r="D45" i="43"/>
  <c r="D115" i="43"/>
  <c r="D114" i="43"/>
  <c r="D113" i="43"/>
  <c r="D112" i="43"/>
  <c r="D111" i="43"/>
  <c r="D110" i="43"/>
  <c r="D109" i="43"/>
  <c r="D108" i="43"/>
  <c r="D107" i="43"/>
  <c r="D106" i="43"/>
  <c r="D105" i="43"/>
  <c r="D104" i="43"/>
  <c r="D103" i="43"/>
  <c r="D102" i="43"/>
  <c r="D101" i="43"/>
  <c r="D100" i="43"/>
  <c r="D99" i="43"/>
  <c r="D98" i="43"/>
  <c r="D97" i="43"/>
  <c r="D96" i="43"/>
  <c r="D95" i="43"/>
  <c r="D94" i="43"/>
  <c r="D93" i="43"/>
  <c r="D92" i="43"/>
  <c r="D91" i="43"/>
  <c r="D90" i="43"/>
  <c r="D89" i="43"/>
  <c r="D88" i="43"/>
  <c r="D87" i="43"/>
  <c r="D86" i="43"/>
  <c r="D85" i="43"/>
  <c r="D84" i="43"/>
  <c r="D83" i="43"/>
  <c r="D82" i="43"/>
  <c r="D81" i="43"/>
  <c r="D80" i="43"/>
  <c r="D79" i="43"/>
  <c r="D78" i="43"/>
  <c r="D77" i="43"/>
  <c r="D76" i="43"/>
  <c r="D75" i="43"/>
  <c r="D74" i="43"/>
  <c r="D73" i="43"/>
  <c r="D72" i="43"/>
  <c r="D71" i="43"/>
  <c r="D70" i="43"/>
  <c r="D69" i="43"/>
  <c r="D68" i="43"/>
  <c r="D67" i="43"/>
  <c r="D66" i="43"/>
  <c r="D65" i="43"/>
  <c r="D64" i="43"/>
  <c r="D136" i="43"/>
  <c r="D135" i="43"/>
  <c r="D134" i="43"/>
  <c r="D133" i="43"/>
  <c r="D132" i="43"/>
  <c r="D131" i="43"/>
  <c r="D130" i="43"/>
  <c r="D129" i="43"/>
  <c r="D128" i="43"/>
  <c r="D127" i="43"/>
  <c r="D126" i="43"/>
  <c r="D125" i="43"/>
  <c r="D124" i="43"/>
  <c r="D123" i="43"/>
  <c r="D138" i="43"/>
  <c r="D11" i="43"/>
  <c r="D10" i="43"/>
  <c r="D9" i="43"/>
  <c r="D7" i="43"/>
  <c r="D6" i="43"/>
  <c r="D62" i="43"/>
  <c r="D57" i="43"/>
  <c r="D58" i="43"/>
  <c r="D59" i="43"/>
  <c r="D60" i="43"/>
  <c r="D61" i="43"/>
  <c r="D63" i="43"/>
  <c r="E4" i="21"/>
  <c r="E4" i="43"/>
  <c r="E28" i="36"/>
  <c r="E4" i="36"/>
  <c r="E4" i="38"/>
  <c r="E116" i="43" l="1"/>
  <c r="E117" i="43"/>
  <c r="E118" i="43"/>
  <c r="E119" i="43"/>
  <c r="E120" i="43"/>
  <c r="E116" i="38"/>
  <c r="E117" i="38"/>
  <c r="E118" i="38"/>
  <c r="E119" i="38"/>
  <c r="E120" i="38"/>
  <c r="E121" i="38"/>
  <c r="E122" i="38"/>
  <c r="E140" i="38"/>
  <c r="E9" i="38"/>
  <c r="E8" i="38"/>
  <c r="E13" i="38"/>
  <c r="E12" i="38"/>
  <c r="E11" i="38"/>
  <c r="E138" i="38"/>
  <c r="E137" i="38"/>
  <c r="E136" i="38"/>
  <c r="E135" i="38"/>
  <c r="E134" i="38"/>
  <c r="E133" i="38"/>
  <c r="E132" i="38"/>
  <c r="E131" i="38"/>
  <c r="E130" i="38"/>
  <c r="E129" i="38"/>
  <c r="E128" i="38"/>
  <c r="E127" i="38"/>
  <c r="E126" i="38"/>
  <c r="E125" i="38"/>
  <c r="E115" i="38"/>
  <c r="E114" i="38"/>
  <c r="E113" i="38"/>
  <c r="E112" i="38"/>
  <c r="E111" i="38"/>
  <c r="E110" i="38"/>
  <c r="E109" i="38"/>
  <c r="E108" i="38"/>
  <c r="E107" i="38"/>
  <c r="E106" i="38"/>
  <c r="E105" i="38"/>
  <c r="E104" i="38"/>
  <c r="E103" i="38"/>
  <c r="E102" i="38"/>
  <c r="E101" i="38"/>
  <c r="E100" i="38"/>
  <c r="E99" i="38"/>
  <c r="E98" i="38"/>
  <c r="E97" i="38"/>
  <c r="E96" i="38"/>
  <c r="E95" i="38"/>
  <c r="E94" i="38"/>
  <c r="E93" i="38"/>
  <c r="E92" i="38"/>
  <c r="E91" i="38"/>
  <c r="E90" i="38"/>
  <c r="E89" i="38"/>
  <c r="E88" i="38"/>
  <c r="E87" i="38"/>
  <c r="E86" i="38"/>
  <c r="E85" i="38"/>
  <c r="E84" i="38"/>
  <c r="E83" i="38"/>
  <c r="E82" i="38"/>
  <c r="E81" i="38"/>
  <c r="E80" i="38"/>
  <c r="E79" i="38"/>
  <c r="E78" i="38"/>
  <c r="E77" i="38"/>
  <c r="E76" i="38"/>
  <c r="E75" i="38"/>
  <c r="E74" i="38"/>
  <c r="E73" i="38"/>
  <c r="E72" i="38"/>
  <c r="E71" i="38"/>
  <c r="E70" i="38"/>
  <c r="E69" i="38"/>
  <c r="E68" i="38"/>
  <c r="E67" i="38"/>
  <c r="E66" i="38"/>
  <c r="E64" i="38"/>
  <c r="E52" i="38"/>
  <c r="E51" i="38"/>
  <c r="E50" i="38"/>
  <c r="E49" i="38"/>
  <c r="E48" i="38"/>
  <c r="E47" i="38"/>
  <c r="E44" i="38"/>
  <c r="E43" i="38"/>
  <c r="E42" i="38"/>
  <c r="E41" i="38"/>
  <c r="E40" i="38"/>
  <c r="E39" i="38"/>
  <c r="E38" i="38"/>
  <c r="E37" i="38"/>
  <c r="E36" i="38"/>
  <c r="E35" i="38"/>
  <c r="E34" i="38"/>
  <c r="E31" i="38"/>
  <c r="E30" i="38"/>
  <c r="E27" i="38"/>
  <c r="E26" i="38"/>
  <c r="E25" i="38"/>
  <c r="E24" i="38"/>
  <c r="E23" i="38"/>
  <c r="E22" i="38"/>
  <c r="E21" i="38"/>
  <c r="E20" i="38"/>
  <c r="E53" i="38"/>
  <c r="E54" i="38"/>
  <c r="E55" i="38"/>
  <c r="E59" i="38"/>
  <c r="E60" i="38"/>
  <c r="E61" i="38"/>
  <c r="E65" i="38"/>
  <c r="E62" i="38"/>
  <c r="E63" i="38"/>
  <c r="E29" i="43"/>
  <c r="E28" i="43"/>
  <c r="E25" i="43"/>
  <c r="E24" i="43"/>
  <c r="E23" i="43"/>
  <c r="E22" i="43"/>
  <c r="E21" i="43"/>
  <c r="E20" i="43"/>
  <c r="E19" i="43"/>
  <c r="E18" i="43"/>
  <c r="E42" i="43"/>
  <c r="E41" i="43"/>
  <c r="E40" i="43"/>
  <c r="E53" i="43"/>
  <c r="E52" i="43"/>
  <c r="E51" i="43"/>
  <c r="E50" i="43"/>
  <c r="E49" i="43"/>
  <c r="E48" i="43"/>
  <c r="E47" i="43"/>
  <c r="E46" i="43"/>
  <c r="E45" i="43"/>
  <c r="E115" i="43"/>
  <c r="E114" i="43"/>
  <c r="E113" i="43"/>
  <c r="E112" i="43"/>
  <c r="E111" i="43"/>
  <c r="E110" i="43"/>
  <c r="E109" i="43"/>
  <c r="E108" i="43"/>
  <c r="E107" i="43"/>
  <c r="E106" i="43"/>
  <c r="E105" i="43"/>
  <c r="E104" i="43"/>
  <c r="E103" i="43"/>
  <c r="E102" i="43"/>
  <c r="E101" i="43"/>
  <c r="E100" i="43"/>
  <c r="E99" i="43"/>
  <c r="E98" i="43"/>
  <c r="E97" i="43"/>
  <c r="E96" i="43"/>
  <c r="E95" i="43"/>
  <c r="E94" i="43"/>
  <c r="E93" i="43"/>
  <c r="E92" i="43"/>
  <c r="E91" i="43"/>
  <c r="E90" i="43"/>
  <c r="E89" i="43"/>
  <c r="E88" i="43"/>
  <c r="E87" i="43"/>
  <c r="E86" i="43"/>
  <c r="E85" i="43"/>
  <c r="E84" i="43"/>
  <c r="E83" i="43"/>
  <c r="E82" i="43"/>
  <c r="E81" i="43"/>
  <c r="E80" i="43"/>
  <c r="E79" i="43"/>
  <c r="E78" i="43"/>
  <c r="E77" i="43"/>
  <c r="E76" i="43"/>
  <c r="E75" i="43"/>
  <c r="E74" i="43"/>
  <c r="E73" i="43"/>
  <c r="E72" i="43"/>
  <c r="E71" i="43"/>
  <c r="E70" i="43"/>
  <c r="E69" i="43"/>
  <c r="E68" i="43"/>
  <c r="E67" i="43"/>
  <c r="E66" i="43"/>
  <c r="E65" i="43"/>
  <c r="E64" i="43"/>
  <c r="E63" i="43"/>
  <c r="E62" i="43"/>
  <c r="E61" i="43"/>
  <c r="E136" i="43"/>
  <c r="E135" i="43"/>
  <c r="E134" i="43"/>
  <c r="E133" i="43"/>
  <c r="E132" i="43"/>
  <c r="E131" i="43"/>
  <c r="E130" i="43"/>
  <c r="E129" i="43"/>
  <c r="E128" i="43"/>
  <c r="E127" i="43"/>
  <c r="E57" i="43"/>
  <c r="E126" i="43"/>
  <c r="E58" i="43"/>
  <c r="E10" i="43"/>
  <c r="E59" i="43"/>
  <c r="E124" i="43"/>
  <c r="E6" i="43"/>
  <c r="E60" i="43"/>
  <c r="E125" i="43"/>
  <c r="E9" i="43"/>
  <c r="E138" i="43"/>
  <c r="E11" i="43"/>
  <c r="E7" i="43"/>
  <c r="E123" i="43"/>
  <c r="F4" i="21"/>
  <c r="F4" i="43"/>
  <c r="F28" i="36"/>
  <c r="F4" i="36"/>
  <c r="F4" i="38"/>
  <c r="F116" i="43" l="1"/>
  <c r="F117" i="43"/>
  <c r="F118" i="43"/>
  <c r="F119" i="43"/>
  <c r="F120" i="43"/>
  <c r="F116" i="38"/>
  <c r="F117" i="38"/>
  <c r="F118" i="38"/>
  <c r="F119" i="38"/>
  <c r="F120" i="38"/>
  <c r="F121" i="38"/>
  <c r="F122" i="38"/>
  <c r="F140" i="38"/>
  <c r="F9" i="38"/>
  <c r="F8" i="38"/>
  <c r="F13" i="38"/>
  <c r="F12" i="38"/>
  <c r="F11" i="38"/>
  <c r="F138" i="38"/>
  <c r="F137" i="38"/>
  <c r="F136" i="38"/>
  <c r="F135" i="38"/>
  <c r="F134" i="38"/>
  <c r="F133" i="38"/>
  <c r="F132" i="38"/>
  <c r="F131" i="38"/>
  <c r="F130" i="38"/>
  <c r="F129" i="38"/>
  <c r="F128" i="38"/>
  <c r="F127" i="38"/>
  <c r="F126" i="38"/>
  <c r="F125" i="38"/>
  <c r="F115" i="38"/>
  <c r="F114" i="38"/>
  <c r="F113" i="38"/>
  <c r="F112" i="38"/>
  <c r="F111" i="38"/>
  <c r="F110" i="38"/>
  <c r="F109" i="38"/>
  <c r="F108" i="38"/>
  <c r="F107" i="38"/>
  <c r="F106" i="38"/>
  <c r="F105" i="38"/>
  <c r="F104" i="38"/>
  <c r="F103" i="38"/>
  <c r="F102" i="38"/>
  <c r="F101" i="38"/>
  <c r="F100" i="38"/>
  <c r="F99" i="38"/>
  <c r="F98" i="38"/>
  <c r="F97" i="38"/>
  <c r="F96" i="38"/>
  <c r="F95" i="38"/>
  <c r="F94" i="38"/>
  <c r="F93" i="38"/>
  <c r="F92" i="38"/>
  <c r="F91" i="38"/>
  <c r="F90" i="38"/>
  <c r="F89" i="38"/>
  <c r="F88" i="38"/>
  <c r="F87" i="38"/>
  <c r="F86" i="38"/>
  <c r="F85" i="38"/>
  <c r="F84" i="38"/>
  <c r="F83" i="38"/>
  <c r="F82" i="38"/>
  <c r="F81" i="38"/>
  <c r="F80" i="38"/>
  <c r="F79" i="38"/>
  <c r="F78" i="38"/>
  <c r="F77" i="38"/>
  <c r="F76" i="38"/>
  <c r="F75" i="38"/>
  <c r="F74" i="38"/>
  <c r="F73" i="38"/>
  <c r="F72" i="38"/>
  <c r="F71" i="38"/>
  <c r="F70" i="38"/>
  <c r="F69" i="38"/>
  <c r="F68" i="38"/>
  <c r="F67" i="38"/>
  <c r="F66" i="38"/>
  <c r="F65" i="38"/>
  <c r="F53" i="38"/>
  <c r="F54" i="38"/>
  <c r="F55" i="38"/>
  <c r="F21" i="38"/>
  <c r="F59" i="38"/>
  <c r="F20" i="38"/>
  <c r="F60" i="38"/>
  <c r="F61" i="38"/>
  <c r="F62" i="38"/>
  <c r="F63" i="38"/>
  <c r="F26" i="38"/>
  <c r="F24" i="38"/>
  <c r="F22" i="38"/>
  <c r="F64" i="38"/>
  <c r="F52" i="38"/>
  <c r="F51" i="38"/>
  <c r="F50" i="38"/>
  <c r="F49" i="38"/>
  <c r="F48" i="38"/>
  <c r="F47" i="38"/>
  <c r="F44" i="38"/>
  <c r="F43" i="38"/>
  <c r="F42" i="38"/>
  <c r="F41" i="38"/>
  <c r="F40" i="38"/>
  <c r="F39" i="38"/>
  <c r="F38" i="38"/>
  <c r="F37" i="38"/>
  <c r="F36" i="38"/>
  <c r="F35" i="38"/>
  <c r="F34" i="38"/>
  <c r="F31" i="38"/>
  <c r="F30" i="38"/>
  <c r="F27" i="38"/>
  <c r="F25" i="38"/>
  <c r="F23" i="38"/>
  <c r="F29" i="43"/>
  <c r="F28" i="43"/>
  <c r="F25" i="43"/>
  <c r="F24" i="43"/>
  <c r="F23" i="43"/>
  <c r="F22" i="43"/>
  <c r="F21" i="43"/>
  <c r="F20" i="43"/>
  <c r="F19" i="43"/>
  <c r="F18" i="43"/>
  <c r="F42" i="43"/>
  <c r="F41" i="43"/>
  <c r="F40" i="43"/>
  <c r="F53" i="43"/>
  <c r="F52" i="43"/>
  <c r="F51" i="43"/>
  <c r="F50" i="43"/>
  <c r="F49" i="43"/>
  <c r="F48" i="43"/>
  <c r="F47" i="43"/>
  <c r="F46" i="43"/>
  <c r="F45" i="43"/>
  <c r="F115" i="43"/>
  <c r="F114" i="43"/>
  <c r="F113" i="43"/>
  <c r="F112" i="43"/>
  <c r="F111" i="43"/>
  <c r="F110" i="43"/>
  <c r="F109" i="43"/>
  <c r="F108" i="43"/>
  <c r="F107" i="43"/>
  <c r="F106" i="43"/>
  <c r="F105" i="43"/>
  <c r="F104" i="43"/>
  <c r="F103" i="43"/>
  <c r="F102" i="43"/>
  <c r="F101" i="43"/>
  <c r="F100" i="43"/>
  <c r="F99" i="43"/>
  <c r="F98" i="43"/>
  <c r="F97" i="43"/>
  <c r="F96" i="43"/>
  <c r="F95" i="43"/>
  <c r="F94" i="43"/>
  <c r="F93" i="43"/>
  <c r="F92" i="43"/>
  <c r="F91" i="43"/>
  <c r="F90" i="43"/>
  <c r="F89" i="43"/>
  <c r="F88" i="43"/>
  <c r="F87" i="43"/>
  <c r="F86" i="43"/>
  <c r="F85" i="43"/>
  <c r="F84" i="43"/>
  <c r="F83" i="43"/>
  <c r="F82" i="43"/>
  <c r="F81" i="43"/>
  <c r="F80" i="43"/>
  <c r="F79" i="43"/>
  <c r="F78" i="43"/>
  <c r="F77" i="43"/>
  <c r="F76" i="43"/>
  <c r="F75" i="43"/>
  <c r="F74" i="43"/>
  <c r="F73" i="43"/>
  <c r="F72" i="43"/>
  <c r="F71" i="43"/>
  <c r="F70" i="43"/>
  <c r="F69" i="43"/>
  <c r="F68" i="43"/>
  <c r="F67" i="43"/>
  <c r="F66" i="43"/>
  <c r="F65" i="43"/>
  <c r="F64" i="43"/>
  <c r="F63" i="43"/>
  <c r="F62" i="43"/>
  <c r="F57" i="43"/>
  <c r="F58" i="43"/>
  <c r="F129" i="43"/>
  <c r="F59" i="43"/>
  <c r="F131" i="43"/>
  <c r="F11" i="43"/>
  <c r="F132" i="43"/>
  <c r="F124" i="43"/>
  <c r="F60" i="43"/>
  <c r="F134" i="43"/>
  <c r="F125" i="43"/>
  <c r="F6" i="43"/>
  <c r="F133" i="43"/>
  <c r="F123" i="43"/>
  <c r="F126" i="43"/>
  <c r="F7" i="43"/>
  <c r="F61" i="43"/>
  <c r="F136" i="43"/>
  <c r="F127" i="43"/>
  <c r="F10" i="43"/>
  <c r="F130" i="43"/>
  <c r="F138" i="43"/>
  <c r="F128" i="43"/>
  <c r="F9" i="43"/>
  <c r="F135" i="43"/>
  <c r="G4" i="43"/>
  <c r="G28" i="36"/>
  <c r="G4" i="21"/>
  <c r="G4" i="36"/>
  <c r="G4" i="38"/>
  <c r="G116" i="43" l="1"/>
  <c r="G117" i="43"/>
  <c r="G118" i="43"/>
  <c r="G119" i="43"/>
  <c r="G120" i="43"/>
  <c r="G116" i="38"/>
  <c r="G117" i="38"/>
  <c r="G118" i="38"/>
  <c r="G119" i="38"/>
  <c r="G120" i="38"/>
  <c r="G121" i="38"/>
  <c r="G122" i="38"/>
  <c r="G140" i="38"/>
  <c r="G9" i="38"/>
  <c r="G8" i="38"/>
  <c r="G13" i="38"/>
  <c r="G12" i="38"/>
  <c r="G11" i="38"/>
  <c r="G138" i="38"/>
  <c r="G137" i="38"/>
  <c r="G136" i="38"/>
  <c r="G135" i="38"/>
  <c r="G134" i="38"/>
  <c r="G133" i="38"/>
  <c r="G132" i="38"/>
  <c r="G131" i="38"/>
  <c r="G130" i="38"/>
  <c r="G129" i="38"/>
  <c r="G128" i="38"/>
  <c r="G127" i="38"/>
  <c r="G126" i="38"/>
  <c r="G125" i="38"/>
  <c r="G115" i="38"/>
  <c r="G114" i="38"/>
  <c r="G113" i="38"/>
  <c r="G112" i="38"/>
  <c r="G111" i="38"/>
  <c r="G110" i="38"/>
  <c r="G109" i="38"/>
  <c r="G108" i="38"/>
  <c r="G107" i="38"/>
  <c r="G106" i="38"/>
  <c r="G105" i="38"/>
  <c r="G104" i="38"/>
  <c r="G103" i="38"/>
  <c r="G102" i="38"/>
  <c r="G101" i="38"/>
  <c r="G100" i="38"/>
  <c r="G99" i="38"/>
  <c r="G98" i="38"/>
  <c r="G97" i="38"/>
  <c r="G96" i="38"/>
  <c r="G95" i="38"/>
  <c r="G94" i="38"/>
  <c r="G93" i="38"/>
  <c r="G92" i="38"/>
  <c r="G91" i="38"/>
  <c r="G90" i="38"/>
  <c r="G89" i="38"/>
  <c r="G88" i="38"/>
  <c r="G87" i="38"/>
  <c r="G86" i="38"/>
  <c r="G85" i="38"/>
  <c r="G84" i="38"/>
  <c r="G83" i="38"/>
  <c r="G82" i="38"/>
  <c r="G81" i="38"/>
  <c r="G80" i="38"/>
  <c r="G79" i="38"/>
  <c r="G78" i="38"/>
  <c r="G77" i="38"/>
  <c r="G76" i="38"/>
  <c r="G75" i="38"/>
  <c r="G74" i="38"/>
  <c r="G73" i="38"/>
  <c r="G72" i="38"/>
  <c r="G71" i="38"/>
  <c r="G70" i="38"/>
  <c r="G69" i="38"/>
  <c r="G68" i="38"/>
  <c r="G67" i="38"/>
  <c r="G66" i="38"/>
  <c r="G65" i="38"/>
  <c r="G54" i="38"/>
  <c r="G55" i="38"/>
  <c r="G59" i="38"/>
  <c r="G60" i="38"/>
  <c r="G61" i="38"/>
  <c r="G62" i="38"/>
  <c r="G63" i="38"/>
  <c r="G64" i="38"/>
  <c r="G52" i="38"/>
  <c r="G51" i="38"/>
  <c r="G50" i="38"/>
  <c r="G49" i="38"/>
  <c r="G48" i="38"/>
  <c r="G47" i="38"/>
  <c r="G44" i="38"/>
  <c r="G43" i="38"/>
  <c r="G42" i="38"/>
  <c r="G41" i="38"/>
  <c r="G40" i="38"/>
  <c r="G39" i="38"/>
  <c r="G38" i="38"/>
  <c r="G37" i="38"/>
  <c r="G36" i="38"/>
  <c r="G35" i="38"/>
  <c r="G34" i="38"/>
  <c r="G31" i="38"/>
  <c r="G30" i="38"/>
  <c r="G27" i="38"/>
  <c r="G26" i="38"/>
  <c r="G25" i="38"/>
  <c r="G24" i="38"/>
  <c r="G23" i="38"/>
  <c r="G22" i="38"/>
  <c r="G21" i="38"/>
  <c r="G20" i="38"/>
  <c r="G53" i="38"/>
  <c r="G29" i="43"/>
  <c r="G28" i="43"/>
  <c r="G25" i="43"/>
  <c r="G24" i="43"/>
  <c r="G23" i="43"/>
  <c r="G22" i="43"/>
  <c r="G21" i="43"/>
  <c r="G20" i="43"/>
  <c r="G19" i="43"/>
  <c r="G18" i="43"/>
  <c r="G42" i="43"/>
  <c r="G41" i="43"/>
  <c r="G40" i="43"/>
  <c r="G53" i="43"/>
  <c r="G52" i="43"/>
  <c r="G51" i="43"/>
  <c r="G50" i="43"/>
  <c r="G49" i="43"/>
  <c r="G48" i="43"/>
  <c r="G47" i="43"/>
  <c r="G46" i="43"/>
  <c r="G45" i="43"/>
  <c r="G115" i="43"/>
  <c r="G114" i="43"/>
  <c r="G113" i="43"/>
  <c r="G112" i="43"/>
  <c r="G111" i="43"/>
  <c r="G110" i="43"/>
  <c r="G109" i="43"/>
  <c r="G108" i="43"/>
  <c r="G107" i="43"/>
  <c r="G106" i="43"/>
  <c r="G105" i="43"/>
  <c r="G104" i="43"/>
  <c r="G103" i="43"/>
  <c r="G102" i="43"/>
  <c r="G101" i="43"/>
  <c r="G100" i="43"/>
  <c r="G99" i="43"/>
  <c r="G98" i="43"/>
  <c r="G97" i="43"/>
  <c r="G96" i="43"/>
  <c r="G95" i="43"/>
  <c r="G94" i="43"/>
  <c r="G93" i="43"/>
  <c r="G92" i="43"/>
  <c r="G91" i="43"/>
  <c r="G90" i="43"/>
  <c r="G89" i="43"/>
  <c r="G88" i="43"/>
  <c r="G87" i="43"/>
  <c r="G86" i="43"/>
  <c r="G85" i="43"/>
  <c r="G84" i="43"/>
  <c r="G83" i="43"/>
  <c r="G82" i="43"/>
  <c r="G81" i="43"/>
  <c r="G80" i="43"/>
  <c r="G79" i="43"/>
  <c r="G78" i="43"/>
  <c r="G77" i="43"/>
  <c r="G76" i="43"/>
  <c r="G75" i="43"/>
  <c r="G74" i="43"/>
  <c r="G73" i="43"/>
  <c r="G72" i="43"/>
  <c r="G71" i="43"/>
  <c r="G70" i="43"/>
  <c r="G69" i="43"/>
  <c r="G68" i="43"/>
  <c r="G67" i="43"/>
  <c r="G66" i="43"/>
  <c r="G65" i="43"/>
  <c r="G64" i="43"/>
  <c r="G63" i="43"/>
  <c r="G62" i="43"/>
  <c r="G61" i="43"/>
  <c r="G60" i="43"/>
  <c r="G59" i="43"/>
  <c r="G58" i="43"/>
  <c r="G6" i="43"/>
  <c r="G57" i="43"/>
  <c r="G136" i="43"/>
  <c r="G135" i="43"/>
  <c r="G134" i="43"/>
  <c r="G133" i="43"/>
  <c r="G132" i="43"/>
  <c r="G131" i="43"/>
  <c r="G130" i="43"/>
  <c r="G129" i="43"/>
  <c r="G128" i="43"/>
  <c r="G127" i="43"/>
  <c r="G126" i="43"/>
  <c r="G125" i="43"/>
  <c r="G124" i="43"/>
  <c r="G123" i="43"/>
  <c r="G138" i="43"/>
  <c r="G11" i="43"/>
  <c r="G10" i="43"/>
  <c r="G9" i="43"/>
  <c r="G7" i="43"/>
  <c r="H4" i="21"/>
  <c r="H4" i="43"/>
  <c r="H28" i="36"/>
  <c r="H4" i="36"/>
  <c r="H4" i="38"/>
  <c r="H116" i="43" l="1"/>
  <c r="H117" i="43"/>
  <c r="H118" i="43"/>
  <c r="H119" i="43"/>
  <c r="H120" i="43"/>
  <c r="H116" i="38"/>
  <c r="H117" i="38"/>
  <c r="H118" i="38"/>
  <c r="H119" i="38"/>
  <c r="H120" i="38"/>
  <c r="H121" i="38"/>
  <c r="H122" i="38"/>
  <c r="H140" i="38"/>
  <c r="H9" i="38"/>
  <c r="H8" i="38"/>
  <c r="H13" i="38"/>
  <c r="H12" i="38"/>
  <c r="H11" i="38"/>
  <c r="H138" i="38"/>
  <c r="H137" i="38"/>
  <c r="H136" i="38"/>
  <c r="H135" i="38"/>
  <c r="H134" i="38"/>
  <c r="H133" i="38"/>
  <c r="H132" i="38"/>
  <c r="H131" i="38"/>
  <c r="H130" i="38"/>
  <c r="H129" i="38"/>
  <c r="H128" i="38"/>
  <c r="H127" i="38"/>
  <c r="H126" i="38"/>
  <c r="H125" i="38"/>
  <c r="H115" i="38"/>
  <c r="H114" i="38"/>
  <c r="H113" i="38"/>
  <c r="H112" i="38"/>
  <c r="H111" i="38"/>
  <c r="H110" i="38"/>
  <c r="H109" i="38"/>
  <c r="H108" i="38"/>
  <c r="H107" i="38"/>
  <c r="H106" i="38"/>
  <c r="H105" i="38"/>
  <c r="H104" i="38"/>
  <c r="H103" i="38"/>
  <c r="H102" i="38"/>
  <c r="H101" i="38"/>
  <c r="H100" i="38"/>
  <c r="H99" i="38"/>
  <c r="H98" i="38"/>
  <c r="H97" i="38"/>
  <c r="H96" i="38"/>
  <c r="H95" i="38"/>
  <c r="H94" i="38"/>
  <c r="H93" i="38"/>
  <c r="H92" i="38"/>
  <c r="H91" i="38"/>
  <c r="H90" i="38"/>
  <c r="H89" i="38"/>
  <c r="H88" i="38"/>
  <c r="H87" i="38"/>
  <c r="H86" i="38"/>
  <c r="H85" i="38"/>
  <c r="H84" i="38"/>
  <c r="H83" i="38"/>
  <c r="H82" i="38"/>
  <c r="H81" i="38"/>
  <c r="H80" i="38"/>
  <c r="H79" i="38"/>
  <c r="H78" i="38"/>
  <c r="H77" i="38"/>
  <c r="H76" i="38"/>
  <c r="H75" i="38"/>
  <c r="H74" i="38"/>
  <c r="H73" i="38"/>
  <c r="H72" i="38"/>
  <c r="H71" i="38"/>
  <c r="H70" i="38"/>
  <c r="H69" i="38"/>
  <c r="H68" i="38"/>
  <c r="H67" i="38"/>
  <c r="H66" i="38"/>
  <c r="H65" i="38"/>
  <c r="H64" i="38"/>
  <c r="H63" i="38"/>
  <c r="H62" i="38"/>
  <c r="H55" i="38"/>
  <c r="H59" i="38"/>
  <c r="H22" i="38"/>
  <c r="H60" i="38"/>
  <c r="H61" i="38"/>
  <c r="H21" i="38"/>
  <c r="H23" i="38"/>
  <c r="H52" i="38"/>
  <c r="H51" i="38"/>
  <c r="H50" i="38"/>
  <c r="H49" i="38"/>
  <c r="H48" i="38"/>
  <c r="H47" i="38"/>
  <c r="H44" i="38"/>
  <c r="H43" i="38"/>
  <c r="H42" i="38"/>
  <c r="H41" i="38"/>
  <c r="H40" i="38"/>
  <c r="H39" i="38"/>
  <c r="H38" i="38"/>
  <c r="H37" i="38"/>
  <c r="H36" i="38"/>
  <c r="H35" i="38"/>
  <c r="H34" i="38"/>
  <c r="H31" i="38"/>
  <c r="H30" i="38"/>
  <c r="H27" i="38"/>
  <c r="H26" i="38"/>
  <c r="H25" i="38"/>
  <c r="H24" i="38"/>
  <c r="H20" i="38"/>
  <c r="H53" i="38"/>
  <c r="H54" i="38"/>
  <c r="H29" i="43"/>
  <c r="H28" i="43"/>
  <c r="H25" i="43"/>
  <c r="H24" i="43"/>
  <c r="H23" i="43"/>
  <c r="H22" i="43"/>
  <c r="H21" i="43"/>
  <c r="H20" i="43"/>
  <c r="H19" i="43"/>
  <c r="H18" i="43"/>
  <c r="H42" i="43"/>
  <c r="H41" i="43"/>
  <c r="H40" i="43"/>
  <c r="H53" i="43"/>
  <c r="H52" i="43"/>
  <c r="H51" i="43"/>
  <c r="H50" i="43"/>
  <c r="H49" i="43"/>
  <c r="H48" i="43"/>
  <c r="H108" i="43"/>
  <c r="H96" i="43"/>
  <c r="H86" i="43"/>
  <c r="H74" i="43"/>
  <c r="H66" i="43"/>
  <c r="H47" i="43"/>
  <c r="H107" i="43"/>
  <c r="H95" i="43"/>
  <c r="H85" i="43"/>
  <c r="H73" i="43"/>
  <c r="H62" i="43"/>
  <c r="H59" i="43"/>
  <c r="H46" i="43"/>
  <c r="H106" i="43"/>
  <c r="H94" i="43"/>
  <c r="H84" i="43"/>
  <c r="H72" i="43"/>
  <c r="H65" i="43"/>
  <c r="H45" i="43"/>
  <c r="H105" i="43"/>
  <c r="H93" i="43"/>
  <c r="H83" i="43"/>
  <c r="H71" i="43"/>
  <c r="H60" i="43"/>
  <c r="H104" i="43"/>
  <c r="H92" i="43"/>
  <c r="H82" i="43"/>
  <c r="H70" i="43"/>
  <c r="H115" i="43"/>
  <c r="H103" i="43"/>
  <c r="H81" i="43"/>
  <c r="H64" i="43"/>
  <c r="H114" i="43"/>
  <c r="H102" i="43"/>
  <c r="H80" i="43"/>
  <c r="H69" i="43"/>
  <c r="H61" i="43"/>
  <c r="H113" i="43"/>
  <c r="H101" i="43"/>
  <c r="H91" i="43"/>
  <c r="H79" i="43"/>
  <c r="H75" i="43"/>
  <c r="H112" i="43"/>
  <c r="H100" i="43"/>
  <c r="H90" i="43"/>
  <c r="H78" i="43"/>
  <c r="H68" i="43"/>
  <c r="H63" i="43"/>
  <c r="H7" i="43"/>
  <c r="H97" i="43"/>
  <c r="H58" i="43"/>
  <c r="H111" i="43"/>
  <c r="H99" i="43"/>
  <c r="H89" i="43"/>
  <c r="H77" i="43"/>
  <c r="H136" i="43"/>
  <c r="H135" i="43"/>
  <c r="H134" i="43"/>
  <c r="H133" i="43"/>
  <c r="H132" i="43"/>
  <c r="H131" i="43"/>
  <c r="H130" i="43"/>
  <c r="H129" i="43"/>
  <c r="H128" i="43"/>
  <c r="H127" i="43"/>
  <c r="H126" i="43"/>
  <c r="H125" i="43"/>
  <c r="H124" i="43"/>
  <c r="H123" i="43"/>
  <c r="H138" i="43"/>
  <c r="H11" i="43"/>
  <c r="H10" i="43"/>
  <c r="H9" i="43"/>
  <c r="H6" i="43"/>
  <c r="H87" i="43"/>
  <c r="H110" i="43"/>
  <c r="H98" i="43"/>
  <c r="H88" i="43"/>
  <c r="H76" i="43"/>
  <c r="H67" i="43"/>
  <c r="H57" i="43"/>
  <c r="H109" i="43"/>
  <c r="I4" i="21"/>
  <c r="I4" i="43"/>
  <c r="I28" i="36"/>
  <c r="I4" i="36"/>
  <c r="I4" i="38"/>
  <c r="I116" i="43" l="1"/>
  <c r="I117" i="43"/>
  <c r="I118" i="43"/>
  <c r="I119" i="43"/>
  <c r="I120" i="43"/>
  <c r="I122" i="38"/>
  <c r="I116" i="38"/>
  <c r="I117" i="38"/>
  <c r="I118" i="38"/>
  <c r="I119" i="38"/>
  <c r="I120" i="38"/>
  <c r="I121" i="38"/>
  <c r="I140" i="38"/>
  <c r="I9" i="38"/>
  <c r="I8" i="38"/>
  <c r="I13" i="38"/>
  <c r="I12" i="38"/>
  <c r="I11" i="38"/>
  <c r="I138" i="38"/>
  <c r="I137" i="38"/>
  <c r="I136" i="38"/>
  <c r="I135" i="38"/>
  <c r="I134" i="38"/>
  <c r="I133" i="38"/>
  <c r="I132" i="38"/>
  <c r="I131" i="38"/>
  <c r="I130" i="38"/>
  <c r="I129" i="38"/>
  <c r="I128" i="38"/>
  <c r="I127" i="38"/>
  <c r="I126" i="38"/>
  <c r="I125" i="38"/>
  <c r="I115" i="38"/>
  <c r="I114" i="38"/>
  <c r="I113" i="38"/>
  <c r="I112" i="38"/>
  <c r="I111" i="38"/>
  <c r="I110" i="38"/>
  <c r="I109" i="38"/>
  <c r="I108" i="38"/>
  <c r="I107" i="38"/>
  <c r="I106" i="38"/>
  <c r="I105" i="38"/>
  <c r="I104" i="38"/>
  <c r="I103" i="38"/>
  <c r="I102" i="38"/>
  <c r="I101" i="38"/>
  <c r="I100" i="38"/>
  <c r="I99" i="38"/>
  <c r="I98" i="38"/>
  <c r="I97" i="38"/>
  <c r="I96" i="38"/>
  <c r="I95" i="38"/>
  <c r="I94" i="38"/>
  <c r="I93" i="38"/>
  <c r="I92" i="38"/>
  <c r="I91" i="38"/>
  <c r="I90" i="38"/>
  <c r="I89" i="38"/>
  <c r="I88" i="38"/>
  <c r="I87" i="38"/>
  <c r="I86" i="38"/>
  <c r="I85" i="38"/>
  <c r="I84" i="38"/>
  <c r="I83" i="38"/>
  <c r="I82" i="38"/>
  <c r="I81" i="38"/>
  <c r="I80" i="38"/>
  <c r="I79" i="38"/>
  <c r="I78" i="38"/>
  <c r="I77" i="38"/>
  <c r="I76" i="38"/>
  <c r="I75" i="38"/>
  <c r="I74" i="38"/>
  <c r="I73" i="38"/>
  <c r="I72" i="38"/>
  <c r="I71" i="38"/>
  <c r="I70" i="38"/>
  <c r="I69" i="38"/>
  <c r="I68" i="38"/>
  <c r="I67" i="38"/>
  <c r="I66" i="38"/>
  <c r="I65" i="38"/>
  <c r="I64" i="38"/>
  <c r="I59" i="38"/>
  <c r="I22" i="38"/>
  <c r="I60" i="38"/>
  <c r="I61" i="38"/>
  <c r="I23" i="38"/>
  <c r="I62" i="38"/>
  <c r="I21" i="38"/>
  <c r="I63" i="38"/>
  <c r="I20" i="38"/>
  <c r="I52" i="38"/>
  <c r="I51" i="38"/>
  <c r="I50" i="38"/>
  <c r="I49" i="38"/>
  <c r="I48" i="38"/>
  <c r="I47" i="38"/>
  <c r="I44" i="38"/>
  <c r="I43" i="38"/>
  <c r="I42" i="38"/>
  <c r="I41" i="38"/>
  <c r="I40" i="38"/>
  <c r="I39" i="38"/>
  <c r="I38" i="38"/>
  <c r="I37" i="38"/>
  <c r="I36" i="38"/>
  <c r="I35" i="38"/>
  <c r="I34" i="38"/>
  <c r="I31" i="38"/>
  <c r="I30" i="38"/>
  <c r="I27" i="38"/>
  <c r="I26" i="38"/>
  <c r="I25" i="38"/>
  <c r="I24" i="38"/>
  <c r="I53" i="38"/>
  <c r="I54" i="38"/>
  <c r="I55" i="38"/>
  <c r="I29" i="43"/>
  <c r="I28" i="43"/>
  <c r="I25" i="43"/>
  <c r="I24" i="43"/>
  <c r="I23" i="43"/>
  <c r="I22" i="43"/>
  <c r="I21" i="43"/>
  <c r="I20" i="43"/>
  <c r="I19" i="43"/>
  <c r="I18" i="43"/>
  <c r="I42" i="43"/>
  <c r="I41" i="43"/>
  <c r="I40" i="43"/>
  <c r="I53" i="43"/>
  <c r="I52" i="43"/>
  <c r="I51" i="43"/>
  <c r="I50" i="43"/>
  <c r="I49" i="43"/>
  <c r="I48" i="43"/>
  <c r="I47" i="43"/>
  <c r="I46" i="43"/>
  <c r="I45" i="43"/>
  <c r="I115" i="43"/>
  <c r="I114" i="43"/>
  <c r="I113" i="43"/>
  <c r="I112" i="43"/>
  <c r="I111" i="43"/>
  <c r="I110" i="43"/>
  <c r="I109" i="43"/>
  <c r="I108" i="43"/>
  <c r="I107" i="43"/>
  <c r="I106" i="43"/>
  <c r="I105" i="43"/>
  <c r="I104" i="43"/>
  <c r="I103" i="43"/>
  <c r="I102" i="43"/>
  <c r="I101" i="43"/>
  <c r="I100" i="43"/>
  <c r="I99" i="43"/>
  <c r="I98" i="43"/>
  <c r="I97" i="43"/>
  <c r="I96" i="43"/>
  <c r="I95" i="43"/>
  <c r="I94" i="43"/>
  <c r="I93" i="43"/>
  <c r="I92" i="43"/>
  <c r="I91" i="43"/>
  <c r="I90" i="43"/>
  <c r="I89" i="43"/>
  <c r="I88" i="43"/>
  <c r="I87" i="43"/>
  <c r="I86" i="43"/>
  <c r="I85" i="43"/>
  <c r="I84" i="43"/>
  <c r="I83" i="43"/>
  <c r="I82" i="43"/>
  <c r="I81" i="43"/>
  <c r="I80" i="43"/>
  <c r="I79" i="43"/>
  <c r="I78" i="43"/>
  <c r="I77" i="43"/>
  <c r="I76" i="43"/>
  <c r="I75" i="43"/>
  <c r="I74" i="43"/>
  <c r="I73" i="43"/>
  <c r="I72" i="43"/>
  <c r="I71" i="43"/>
  <c r="I70" i="43"/>
  <c r="I69" i="43"/>
  <c r="I68" i="43"/>
  <c r="I67" i="43"/>
  <c r="I66" i="43"/>
  <c r="I65" i="43"/>
  <c r="I64" i="43"/>
  <c r="I63" i="43"/>
  <c r="I62" i="43"/>
  <c r="I61" i="43"/>
  <c r="I59" i="43"/>
  <c r="I60" i="43"/>
  <c r="I9" i="43"/>
  <c r="I6" i="43"/>
  <c r="I136" i="43"/>
  <c r="I135" i="43"/>
  <c r="I134" i="43"/>
  <c r="I133" i="43"/>
  <c r="I132" i="43"/>
  <c r="I131" i="43"/>
  <c r="I130" i="43"/>
  <c r="I129" i="43"/>
  <c r="I128" i="43"/>
  <c r="I127" i="43"/>
  <c r="I126" i="43"/>
  <c r="I125" i="43"/>
  <c r="I124" i="43"/>
  <c r="I123" i="43"/>
  <c r="I138" i="43"/>
  <c r="I11" i="43"/>
  <c r="I10" i="43"/>
  <c r="I7" i="43"/>
  <c r="I57" i="43"/>
  <c r="I58" i="43"/>
  <c r="J4" i="21"/>
  <c r="J4" i="43"/>
  <c r="J28" i="36"/>
  <c r="J4" i="36"/>
  <c r="J4" i="38"/>
  <c r="J116" i="43" l="1"/>
  <c r="J117" i="43"/>
  <c r="J118" i="43"/>
  <c r="J119" i="43"/>
  <c r="J120" i="43"/>
  <c r="J116" i="38"/>
  <c r="J117" i="38"/>
  <c r="J118" i="38"/>
  <c r="J119" i="38"/>
  <c r="J120" i="38"/>
  <c r="J121" i="38"/>
  <c r="J122" i="38"/>
  <c r="J140" i="38"/>
  <c r="J9" i="38"/>
  <c r="J8" i="38"/>
  <c r="J13" i="38"/>
  <c r="J12" i="38"/>
  <c r="J11" i="38"/>
  <c r="J138" i="38"/>
  <c r="J137" i="38"/>
  <c r="J136" i="38"/>
  <c r="J135" i="38"/>
  <c r="J134" i="38"/>
  <c r="J133" i="38"/>
  <c r="J132" i="38"/>
  <c r="J131" i="38"/>
  <c r="J130" i="38"/>
  <c r="J129" i="38"/>
  <c r="J128" i="38"/>
  <c r="J127" i="38"/>
  <c r="J126" i="38"/>
  <c r="J125" i="38"/>
  <c r="J115" i="38"/>
  <c r="J114" i="38"/>
  <c r="J113" i="38"/>
  <c r="J112" i="38"/>
  <c r="J111" i="38"/>
  <c r="J110" i="38"/>
  <c r="J109" i="38"/>
  <c r="J108" i="38"/>
  <c r="J107" i="38"/>
  <c r="J106" i="38"/>
  <c r="J105" i="38"/>
  <c r="J104" i="38"/>
  <c r="J103" i="38"/>
  <c r="J102" i="38"/>
  <c r="J101" i="38"/>
  <c r="J100" i="38"/>
  <c r="J99" i="38"/>
  <c r="J98" i="38"/>
  <c r="J97" i="38"/>
  <c r="J96" i="38"/>
  <c r="J95" i="38"/>
  <c r="J94" i="38"/>
  <c r="J93" i="38"/>
  <c r="J92" i="38"/>
  <c r="J91" i="38"/>
  <c r="J90" i="38"/>
  <c r="J89" i="38"/>
  <c r="J88" i="38"/>
  <c r="J87" i="38"/>
  <c r="J86" i="38"/>
  <c r="J85" i="38"/>
  <c r="J84" i="38"/>
  <c r="J83" i="38"/>
  <c r="J82" i="38"/>
  <c r="J81" i="38"/>
  <c r="J80" i="38"/>
  <c r="J79" i="38"/>
  <c r="J78" i="38"/>
  <c r="J77" i="38"/>
  <c r="J76" i="38"/>
  <c r="J75" i="38"/>
  <c r="J74" i="38"/>
  <c r="J73" i="38"/>
  <c r="J72" i="38"/>
  <c r="J71" i="38"/>
  <c r="J70" i="38"/>
  <c r="J69" i="38"/>
  <c r="J68" i="38"/>
  <c r="J67" i="38"/>
  <c r="J60" i="38"/>
  <c r="J37" i="38"/>
  <c r="J26" i="38"/>
  <c r="J61" i="38"/>
  <c r="J40" i="38"/>
  <c r="J31" i="38"/>
  <c r="J22" i="38"/>
  <c r="J38" i="38"/>
  <c r="J27" i="38"/>
  <c r="J20" i="38"/>
  <c r="J62" i="38"/>
  <c r="J36" i="38"/>
  <c r="J25" i="38"/>
  <c r="J66" i="38"/>
  <c r="J39" i="38"/>
  <c r="J30" i="38"/>
  <c r="J21" i="38"/>
  <c r="J63" i="38"/>
  <c r="J42" i="38"/>
  <c r="J35" i="38"/>
  <c r="J24" i="38"/>
  <c r="J65" i="38"/>
  <c r="J43" i="38"/>
  <c r="J41" i="38"/>
  <c r="J34" i="38"/>
  <c r="J23" i="38"/>
  <c r="J52" i="38"/>
  <c r="J51" i="38"/>
  <c r="J50" i="38"/>
  <c r="J49" i="38"/>
  <c r="J48" i="38"/>
  <c r="J47" i="38"/>
  <c r="J44" i="38"/>
  <c r="J53" i="38"/>
  <c r="J64" i="38"/>
  <c r="J54" i="38"/>
  <c r="J55" i="38"/>
  <c r="J59" i="38"/>
  <c r="J29" i="43"/>
  <c r="J28" i="43"/>
  <c r="J25" i="43"/>
  <c r="J24" i="43"/>
  <c r="J23" i="43"/>
  <c r="J22" i="43"/>
  <c r="J21" i="43"/>
  <c r="J20" i="43"/>
  <c r="J19" i="43"/>
  <c r="J18" i="43"/>
  <c r="J42" i="43"/>
  <c r="J41" i="43"/>
  <c r="J40" i="43"/>
  <c r="J53" i="43"/>
  <c r="J52" i="43"/>
  <c r="J51" i="43"/>
  <c r="J50" i="43"/>
  <c r="J49" i="43"/>
  <c r="J48" i="43"/>
  <c r="J47" i="43"/>
  <c r="J46" i="43"/>
  <c r="J45" i="43"/>
  <c r="J115" i="43"/>
  <c r="J114" i="43"/>
  <c r="J113" i="43"/>
  <c r="J112" i="43"/>
  <c r="J111" i="43"/>
  <c r="J110" i="43"/>
  <c r="J109" i="43"/>
  <c r="J108" i="43"/>
  <c r="J107" i="43"/>
  <c r="J106" i="43"/>
  <c r="J105" i="43"/>
  <c r="J104" i="43"/>
  <c r="J103" i="43"/>
  <c r="J102" i="43"/>
  <c r="J101" i="43"/>
  <c r="J100" i="43"/>
  <c r="J99" i="43"/>
  <c r="J98" i="43"/>
  <c r="J97" i="43"/>
  <c r="J96" i="43"/>
  <c r="J95" i="43"/>
  <c r="J94" i="43"/>
  <c r="J93" i="43"/>
  <c r="J92" i="43"/>
  <c r="J91" i="43"/>
  <c r="J90" i="43"/>
  <c r="J89" i="43"/>
  <c r="J88" i="43"/>
  <c r="J87" i="43"/>
  <c r="J86" i="43"/>
  <c r="J85" i="43"/>
  <c r="J84" i="43"/>
  <c r="J83" i="43"/>
  <c r="J82" i="43"/>
  <c r="J81" i="43"/>
  <c r="J80" i="43"/>
  <c r="J79" i="43"/>
  <c r="J78" i="43"/>
  <c r="J77" i="43"/>
  <c r="J76" i="43"/>
  <c r="J75" i="43"/>
  <c r="J74" i="43"/>
  <c r="J73" i="43"/>
  <c r="J72" i="43"/>
  <c r="J71" i="43"/>
  <c r="J70" i="43"/>
  <c r="J69" i="43"/>
  <c r="J68" i="43"/>
  <c r="J67" i="43"/>
  <c r="J66" i="43"/>
  <c r="J65" i="43"/>
  <c r="J64" i="43"/>
  <c r="J63" i="43"/>
  <c r="J62" i="43"/>
  <c r="J60" i="43"/>
  <c r="J61" i="43"/>
  <c r="J136" i="43"/>
  <c r="J135" i="43"/>
  <c r="J134" i="43"/>
  <c r="J133" i="43"/>
  <c r="J132" i="43"/>
  <c r="J131" i="43"/>
  <c r="J130" i="43"/>
  <c r="J129" i="43"/>
  <c r="J128" i="43"/>
  <c r="J127" i="43"/>
  <c r="J126" i="43"/>
  <c r="J125" i="43"/>
  <c r="J124" i="43"/>
  <c r="J123" i="43"/>
  <c r="J138" i="43"/>
  <c r="J11" i="43"/>
  <c r="J10" i="43"/>
  <c r="J9" i="43"/>
  <c r="J7" i="43"/>
  <c r="J6" i="43"/>
  <c r="J57" i="43"/>
  <c r="J58" i="43"/>
  <c r="J59" i="43"/>
  <c r="K28" i="36"/>
  <c r="K4" i="21"/>
  <c r="K4" i="43"/>
  <c r="K4" i="36"/>
  <c r="K4" i="38"/>
  <c r="K116" i="43" l="1"/>
  <c r="K117" i="43"/>
  <c r="K118" i="43"/>
  <c r="K119" i="43"/>
  <c r="K120" i="43"/>
  <c r="K122" i="38"/>
  <c r="K116" i="38"/>
  <c r="K117" i="38"/>
  <c r="K118" i="38"/>
  <c r="K119" i="38"/>
  <c r="K120" i="38"/>
  <c r="K121" i="38"/>
  <c r="K140" i="38"/>
  <c r="K9" i="38"/>
  <c r="K8" i="38"/>
  <c r="K13" i="38"/>
  <c r="K12" i="38"/>
  <c r="K11" i="38"/>
  <c r="K138" i="38"/>
  <c r="K137" i="38"/>
  <c r="K136" i="38"/>
  <c r="K135" i="38"/>
  <c r="K134" i="38"/>
  <c r="K133" i="38"/>
  <c r="K132" i="38"/>
  <c r="K131" i="38"/>
  <c r="K130" i="38"/>
  <c r="K129" i="38"/>
  <c r="K128" i="38"/>
  <c r="K127" i="38"/>
  <c r="K126" i="38"/>
  <c r="K125" i="38"/>
  <c r="K115" i="38"/>
  <c r="K114" i="38"/>
  <c r="K113" i="38"/>
  <c r="K112" i="38"/>
  <c r="K111" i="38"/>
  <c r="K110" i="38"/>
  <c r="K109" i="38"/>
  <c r="K108" i="38"/>
  <c r="K107" i="38"/>
  <c r="K106" i="38"/>
  <c r="K105" i="38"/>
  <c r="K104" i="38"/>
  <c r="K103" i="38"/>
  <c r="K102" i="38"/>
  <c r="K101" i="38"/>
  <c r="K100" i="38"/>
  <c r="K99" i="38"/>
  <c r="K98" i="38"/>
  <c r="K97" i="38"/>
  <c r="K96" i="38"/>
  <c r="K95" i="38"/>
  <c r="K94" i="38"/>
  <c r="K93" i="38"/>
  <c r="K92" i="38"/>
  <c r="K91" i="38"/>
  <c r="K90" i="38"/>
  <c r="K89" i="38"/>
  <c r="K88" i="38"/>
  <c r="K87" i="38"/>
  <c r="K86" i="38"/>
  <c r="K85" i="38"/>
  <c r="K84" i="38"/>
  <c r="K83" i="38"/>
  <c r="K82" i="38"/>
  <c r="K81" i="38"/>
  <c r="K80" i="38"/>
  <c r="K79" i="38"/>
  <c r="K78" i="38"/>
  <c r="K77" i="38"/>
  <c r="K76" i="38"/>
  <c r="K75" i="38"/>
  <c r="K74" i="38"/>
  <c r="K73" i="38"/>
  <c r="K72" i="38"/>
  <c r="K71" i="38"/>
  <c r="K70" i="38"/>
  <c r="K69" i="38"/>
  <c r="K68" i="38"/>
  <c r="K67" i="38"/>
  <c r="K66" i="38"/>
  <c r="K65" i="38"/>
  <c r="K64" i="38"/>
  <c r="K61" i="38"/>
  <c r="K62" i="38"/>
  <c r="K63" i="38"/>
  <c r="K52" i="38"/>
  <c r="K51" i="38"/>
  <c r="K50" i="38"/>
  <c r="K49" i="38"/>
  <c r="K48" i="38"/>
  <c r="K47" i="38"/>
  <c r="K44" i="38"/>
  <c r="K43" i="38"/>
  <c r="K42" i="38"/>
  <c r="K41" i="38"/>
  <c r="K40" i="38"/>
  <c r="K39" i="38"/>
  <c r="K38" i="38"/>
  <c r="K37" i="38"/>
  <c r="K36" i="38"/>
  <c r="K35" i="38"/>
  <c r="K34" i="38"/>
  <c r="K31" i="38"/>
  <c r="K30" i="38"/>
  <c r="K27" i="38"/>
  <c r="K26" i="38"/>
  <c r="K25" i="38"/>
  <c r="K24" i="38"/>
  <c r="K23" i="38"/>
  <c r="K22" i="38"/>
  <c r="K21" i="38"/>
  <c r="K20" i="38"/>
  <c r="K53" i="38"/>
  <c r="K54" i="38"/>
  <c r="K55" i="38"/>
  <c r="K59" i="38"/>
  <c r="K60" i="38"/>
  <c r="K29" i="43"/>
  <c r="K28" i="43"/>
  <c r="K25" i="43"/>
  <c r="K24" i="43"/>
  <c r="K23" i="43"/>
  <c r="K22" i="43"/>
  <c r="K21" i="43"/>
  <c r="K20" i="43"/>
  <c r="K19" i="43"/>
  <c r="K18" i="43"/>
  <c r="K42" i="43"/>
  <c r="K41" i="43"/>
  <c r="K40" i="43"/>
  <c r="K53" i="43"/>
  <c r="K52" i="43"/>
  <c r="K51" i="43"/>
  <c r="K50" i="43"/>
  <c r="K49" i="43"/>
  <c r="K48" i="43"/>
  <c r="K47" i="43"/>
  <c r="K46" i="43"/>
  <c r="K45" i="43"/>
  <c r="K115" i="43"/>
  <c r="K114" i="43"/>
  <c r="K113" i="43"/>
  <c r="K112" i="43"/>
  <c r="K111" i="43"/>
  <c r="K110" i="43"/>
  <c r="K109" i="43"/>
  <c r="K108" i="43"/>
  <c r="K107" i="43"/>
  <c r="K106" i="43"/>
  <c r="K105" i="43"/>
  <c r="K104" i="43"/>
  <c r="K103" i="43"/>
  <c r="K102" i="43"/>
  <c r="K101" i="43"/>
  <c r="K100" i="43"/>
  <c r="K99" i="43"/>
  <c r="K98" i="43"/>
  <c r="K97" i="43"/>
  <c r="K96" i="43"/>
  <c r="K95" i="43"/>
  <c r="K94" i="43"/>
  <c r="K93" i="43"/>
  <c r="K92" i="43"/>
  <c r="K91" i="43"/>
  <c r="K90" i="43"/>
  <c r="K89" i="43"/>
  <c r="K88" i="43"/>
  <c r="K87" i="43"/>
  <c r="K86" i="43"/>
  <c r="K85" i="43"/>
  <c r="K84" i="43"/>
  <c r="K83" i="43"/>
  <c r="K82" i="43"/>
  <c r="K81" i="43"/>
  <c r="K80" i="43"/>
  <c r="K79" i="43"/>
  <c r="K78" i="43"/>
  <c r="K77" i="43"/>
  <c r="K76" i="43"/>
  <c r="K75" i="43"/>
  <c r="K74" i="43"/>
  <c r="K73" i="43"/>
  <c r="K72" i="43"/>
  <c r="K71" i="43"/>
  <c r="K70" i="43"/>
  <c r="K69" i="43"/>
  <c r="K68" i="43"/>
  <c r="K67" i="43"/>
  <c r="K66" i="43"/>
  <c r="K65" i="43"/>
  <c r="K64" i="43"/>
  <c r="K63" i="43"/>
  <c r="K62" i="43"/>
  <c r="K61" i="43"/>
  <c r="K60" i="43"/>
  <c r="K136" i="43"/>
  <c r="K135" i="43"/>
  <c r="K134" i="43"/>
  <c r="K133" i="43"/>
  <c r="K132" i="43"/>
  <c r="K131" i="43"/>
  <c r="K130" i="43"/>
  <c r="K129" i="43"/>
  <c r="K128" i="43"/>
  <c r="K127" i="43"/>
  <c r="K126" i="43"/>
  <c r="K125" i="43"/>
  <c r="K124" i="43"/>
  <c r="K123" i="43"/>
  <c r="K138" i="43"/>
  <c r="K11" i="43"/>
  <c r="K10" i="43"/>
  <c r="K9" i="43"/>
  <c r="K7" i="43"/>
  <c r="K6" i="43"/>
  <c r="K57" i="43"/>
  <c r="K58" i="43"/>
  <c r="K59" i="43"/>
  <c r="L4" i="21"/>
  <c r="L4" i="43"/>
  <c r="L28" i="36"/>
  <c r="L4" i="36"/>
  <c r="L4" i="38"/>
  <c r="L120" i="43" l="1"/>
  <c r="L119" i="43"/>
  <c r="L116" i="43"/>
  <c r="L117" i="43"/>
  <c r="L118" i="43"/>
  <c r="L116" i="38"/>
  <c r="L117" i="38"/>
  <c r="L118" i="38"/>
  <c r="L119" i="38"/>
  <c r="L120" i="38"/>
  <c r="L121" i="38"/>
  <c r="L122" i="38"/>
  <c r="L140" i="38"/>
  <c r="L9" i="38"/>
  <c r="L8" i="38"/>
  <c r="L13" i="38"/>
  <c r="L12" i="38"/>
  <c r="L11" i="38"/>
  <c r="L138" i="38"/>
  <c r="L137" i="38"/>
  <c r="L136" i="38"/>
  <c r="L135" i="38"/>
  <c r="L134" i="38"/>
  <c r="L133" i="38"/>
  <c r="L132" i="38"/>
  <c r="L131" i="38"/>
  <c r="L130" i="38"/>
  <c r="L129" i="38"/>
  <c r="L128" i="38"/>
  <c r="L127" i="38"/>
  <c r="L126" i="38"/>
  <c r="L125" i="38"/>
  <c r="L115" i="38"/>
  <c r="L114" i="38"/>
  <c r="L113" i="38"/>
  <c r="L112" i="38"/>
  <c r="L111" i="38"/>
  <c r="L110" i="38"/>
  <c r="L109" i="38"/>
  <c r="L108" i="38"/>
  <c r="L107" i="38"/>
  <c r="L106" i="38"/>
  <c r="L105" i="38"/>
  <c r="L104" i="38"/>
  <c r="L103" i="38"/>
  <c r="L102" i="38"/>
  <c r="L101" i="38"/>
  <c r="L100" i="38"/>
  <c r="L99" i="38"/>
  <c r="L98" i="38"/>
  <c r="L97" i="38"/>
  <c r="L96" i="38"/>
  <c r="L95" i="38"/>
  <c r="L94" i="38"/>
  <c r="L93" i="38"/>
  <c r="L92" i="38"/>
  <c r="L91" i="38"/>
  <c r="L90" i="38"/>
  <c r="L89" i="38"/>
  <c r="L88" i="38"/>
  <c r="L87" i="38"/>
  <c r="L86" i="38"/>
  <c r="L85" i="38"/>
  <c r="L84" i="38"/>
  <c r="L83" i="38"/>
  <c r="L82" i="38"/>
  <c r="L81" i="38"/>
  <c r="L80" i="38"/>
  <c r="L79" i="38"/>
  <c r="L78" i="38"/>
  <c r="L77" i="38"/>
  <c r="L76" i="38"/>
  <c r="L75" i="38"/>
  <c r="L74" i="38"/>
  <c r="L73" i="38"/>
  <c r="L72" i="38"/>
  <c r="L71" i="38"/>
  <c r="L70" i="38"/>
  <c r="L69" i="38"/>
  <c r="L68" i="38"/>
  <c r="L67" i="38"/>
  <c r="L66" i="38"/>
  <c r="L65" i="38"/>
  <c r="L64" i="38"/>
  <c r="L62" i="38"/>
  <c r="L23" i="38"/>
  <c r="L21" i="38"/>
  <c r="L63" i="38"/>
  <c r="L20" i="38"/>
  <c r="L22" i="38"/>
  <c r="L52" i="38"/>
  <c r="L51" i="38"/>
  <c r="L50" i="38"/>
  <c r="L49" i="38"/>
  <c r="L48" i="38"/>
  <c r="L47" i="38"/>
  <c r="L44" i="38"/>
  <c r="L43" i="38"/>
  <c r="L42" i="38"/>
  <c r="L41" i="38"/>
  <c r="L40" i="38"/>
  <c r="L39" i="38"/>
  <c r="L38" i="38"/>
  <c r="L37" i="38"/>
  <c r="L36" i="38"/>
  <c r="L35" i="38"/>
  <c r="L34" i="38"/>
  <c r="L31" i="38"/>
  <c r="L30" i="38"/>
  <c r="L27" i="38"/>
  <c r="L26" i="38"/>
  <c r="L25" i="38"/>
  <c r="L24" i="38"/>
  <c r="L53" i="38"/>
  <c r="L54" i="38"/>
  <c r="L55" i="38"/>
  <c r="L59" i="38"/>
  <c r="L60" i="38"/>
  <c r="L61" i="38"/>
  <c r="L29" i="43"/>
  <c r="L28" i="43"/>
  <c r="L25" i="43"/>
  <c r="L24" i="43"/>
  <c r="L23" i="43"/>
  <c r="L22" i="43"/>
  <c r="L21" i="43"/>
  <c r="L20" i="43"/>
  <c r="L19" i="43"/>
  <c r="L18" i="43"/>
  <c r="L42" i="43"/>
  <c r="L41" i="43"/>
  <c r="L40" i="43"/>
  <c r="L53" i="43"/>
  <c r="L52" i="43"/>
  <c r="L51" i="43"/>
  <c r="L50" i="43"/>
  <c r="L49" i="43"/>
  <c r="L48" i="43"/>
  <c r="L47" i="43"/>
  <c r="L46" i="43"/>
  <c r="L45" i="43"/>
  <c r="L115" i="43"/>
  <c r="L114" i="43"/>
  <c r="L113" i="43"/>
  <c r="L112" i="43"/>
  <c r="L111" i="43"/>
  <c r="L110" i="43"/>
  <c r="L109" i="43"/>
  <c r="L108" i="43"/>
  <c r="L107" i="43"/>
  <c r="L106" i="43"/>
  <c r="L105" i="43"/>
  <c r="L104" i="43"/>
  <c r="L103" i="43"/>
  <c r="L102" i="43"/>
  <c r="L101" i="43"/>
  <c r="L100" i="43"/>
  <c r="L99" i="43"/>
  <c r="L98" i="43"/>
  <c r="L97" i="43"/>
  <c r="L96" i="43"/>
  <c r="L95" i="43"/>
  <c r="L94" i="43"/>
  <c r="L93" i="43"/>
  <c r="L92" i="43"/>
  <c r="L91" i="43"/>
  <c r="L90" i="43"/>
  <c r="L89" i="43"/>
  <c r="L88" i="43"/>
  <c r="L87" i="43"/>
  <c r="L86" i="43"/>
  <c r="L85" i="43"/>
  <c r="L84" i="43"/>
  <c r="L83" i="43"/>
  <c r="L82" i="43"/>
  <c r="L81" i="43"/>
  <c r="L80" i="43"/>
  <c r="L79" i="43"/>
  <c r="L78" i="43"/>
  <c r="L77" i="43"/>
  <c r="L76" i="43"/>
  <c r="L75" i="43"/>
  <c r="L74" i="43"/>
  <c r="L73" i="43"/>
  <c r="L72" i="43"/>
  <c r="L71" i="43"/>
  <c r="L70" i="43"/>
  <c r="L69" i="43"/>
  <c r="L68" i="43"/>
  <c r="L67" i="43"/>
  <c r="L66" i="43"/>
  <c r="L65" i="43"/>
  <c r="L64" i="43"/>
  <c r="L63" i="43"/>
  <c r="L62" i="43"/>
  <c r="L61" i="43"/>
  <c r="L60" i="43"/>
  <c r="L59" i="43"/>
  <c r="L58" i="43"/>
  <c r="L57" i="43"/>
  <c r="L136" i="43"/>
  <c r="L135" i="43"/>
  <c r="L134" i="43"/>
  <c r="L133" i="43"/>
  <c r="L132" i="43"/>
  <c r="L131" i="43"/>
  <c r="L130" i="43"/>
  <c r="L129" i="43"/>
  <c r="L128" i="43"/>
  <c r="L127" i="43"/>
  <c r="L126" i="43"/>
  <c r="L125" i="43"/>
  <c r="L124" i="43"/>
  <c r="L123" i="43"/>
  <c r="L138" i="43"/>
  <c r="L11" i="43"/>
  <c r="L10" i="43"/>
  <c r="L9" i="43"/>
  <c r="L7" i="43"/>
  <c r="L6" i="43"/>
  <c r="M4" i="21"/>
  <c r="M4" i="43"/>
  <c r="M28" i="36"/>
  <c r="M4" i="36"/>
  <c r="M4" i="38"/>
  <c r="M120" i="43" l="1"/>
  <c r="M116" i="43"/>
  <c r="M117" i="43"/>
  <c r="M118" i="43"/>
  <c r="M119" i="43"/>
  <c r="M122" i="38"/>
  <c r="M116" i="38"/>
  <c r="M117" i="38"/>
  <c r="M118" i="38"/>
  <c r="M119" i="38"/>
  <c r="M120" i="38"/>
  <c r="M121" i="38"/>
  <c r="M140" i="38"/>
  <c r="M9" i="38"/>
  <c r="M8" i="38"/>
  <c r="M13" i="38"/>
  <c r="M12" i="38"/>
  <c r="M11" i="38"/>
  <c r="M138" i="38"/>
  <c r="M137" i="38"/>
  <c r="M136" i="38"/>
  <c r="M135" i="38"/>
  <c r="M134" i="38"/>
  <c r="M133" i="38"/>
  <c r="M132" i="38"/>
  <c r="M131" i="38"/>
  <c r="M130" i="38"/>
  <c r="M129" i="38"/>
  <c r="M128" i="38"/>
  <c r="M127" i="38"/>
  <c r="M126" i="38"/>
  <c r="M125" i="38"/>
  <c r="M115" i="38"/>
  <c r="M114" i="38"/>
  <c r="M113" i="38"/>
  <c r="M112" i="38"/>
  <c r="M111" i="38"/>
  <c r="M110" i="38"/>
  <c r="M109" i="38"/>
  <c r="M108" i="38"/>
  <c r="M107" i="38"/>
  <c r="M106" i="38"/>
  <c r="M105" i="38"/>
  <c r="M104" i="38"/>
  <c r="M103" i="38"/>
  <c r="M102" i="38"/>
  <c r="M101" i="38"/>
  <c r="M100" i="38"/>
  <c r="M99" i="38"/>
  <c r="M98" i="38"/>
  <c r="M97" i="38"/>
  <c r="M96" i="38"/>
  <c r="M95" i="38"/>
  <c r="M94" i="38"/>
  <c r="M93" i="38"/>
  <c r="M92" i="38"/>
  <c r="M91" i="38"/>
  <c r="M90" i="38"/>
  <c r="M89" i="38"/>
  <c r="M88" i="38"/>
  <c r="M87" i="38"/>
  <c r="M86" i="38"/>
  <c r="M85" i="38"/>
  <c r="M84" i="38"/>
  <c r="M83" i="38"/>
  <c r="M82" i="38"/>
  <c r="M81" i="38"/>
  <c r="M80" i="38"/>
  <c r="M79" i="38"/>
  <c r="M78" i="38"/>
  <c r="M77" i="38"/>
  <c r="M76" i="38"/>
  <c r="M75" i="38"/>
  <c r="M74" i="38"/>
  <c r="M73" i="38"/>
  <c r="M72" i="38"/>
  <c r="M71" i="38"/>
  <c r="M70" i="38"/>
  <c r="M69" i="38"/>
  <c r="M68" i="38"/>
  <c r="M67" i="38"/>
  <c r="M66" i="38"/>
  <c r="M65" i="38"/>
  <c r="M64" i="38"/>
  <c r="M63" i="38"/>
  <c r="M62" i="38"/>
  <c r="M52" i="38"/>
  <c r="M51" i="38"/>
  <c r="M50" i="38"/>
  <c r="M49" i="38"/>
  <c r="M48" i="38"/>
  <c r="M47" i="38"/>
  <c r="M44" i="38"/>
  <c r="M43" i="38"/>
  <c r="M42" i="38"/>
  <c r="M41" i="38"/>
  <c r="M40" i="38"/>
  <c r="M39" i="38"/>
  <c r="M38" i="38"/>
  <c r="M37" i="38"/>
  <c r="M36" i="38"/>
  <c r="M35" i="38"/>
  <c r="M34" i="38"/>
  <c r="M31" i="38"/>
  <c r="M30" i="38"/>
  <c r="M27" i="38"/>
  <c r="M26" i="38"/>
  <c r="M25" i="38"/>
  <c r="M24" i="38"/>
  <c r="M23" i="38"/>
  <c r="M22" i="38"/>
  <c r="M21" i="38"/>
  <c r="M20" i="38"/>
  <c r="M53" i="38"/>
  <c r="M54" i="38"/>
  <c r="M55" i="38"/>
  <c r="M59" i="38"/>
  <c r="M60" i="38"/>
  <c r="M61" i="38"/>
  <c r="M29" i="43"/>
  <c r="M28" i="43"/>
  <c r="M25" i="43"/>
  <c r="M24" i="43"/>
  <c r="M23" i="43"/>
  <c r="M22" i="43"/>
  <c r="M21" i="43"/>
  <c r="M20" i="43"/>
  <c r="M19" i="43"/>
  <c r="M18" i="43"/>
  <c r="M42" i="43"/>
  <c r="M41" i="43"/>
  <c r="M40" i="43"/>
  <c r="M53" i="43"/>
  <c r="M52" i="43"/>
  <c r="M51" i="43"/>
  <c r="M50" i="43"/>
  <c r="M49" i="43"/>
  <c r="M48" i="43"/>
  <c r="M47" i="43"/>
  <c r="M46" i="43"/>
  <c r="M45" i="43"/>
  <c r="M115" i="43"/>
  <c r="M114" i="43"/>
  <c r="M113" i="43"/>
  <c r="M112" i="43"/>
  <c r="M111" i="43"/>
  <c r="M110" i="43"/>
  <c r="M109" i="43"/>
  <c r="M108" i="43"/>
  <c r="M107" i="43"/>
  <c r="M106" i="43"/>
  <c r="M105" i="43"/>
  <c r="M104" i="43"/>
  <c r="M103" i="43"/>
  <c r="M102" i="43"/>
  <c r="M101" i="43"/>
  <c r="M100" i="43"/>
  <c r="M99" i="43"/>
  <c r="M98" i="43"/>
  <c r="M97" i="43"/>
  <c r="M96" i="43"/>
  <c r="M95" i="43"/>
  <c r="M94" i="43"/>
  <c r="M93" i="43"/>
  <c r="M92" i="43"/>
  <c r="M91" i="43"/>
  <c r="M90" i="43"/>
  <c r="M89" i="43"/>
  <c r="M88" i="43"/>
  <c r="M87" i="43"/>
  <c r="M86" i="43"/>
  <c r="M85" i="43"/>
  <c r="M84" i="43"/>
  <c r="M83" i="43"/>
  <c r="M82" i="43"/>
  <c r="M81" i="43"/>
  <c r="M80" i="43"/>
  <c r="M79" i="43"/>
  <c r="M78" i="43"/>
  <c r="M77" i="43"/>
  <c r="M76" i="43"/>
  <c r="M75" i="43"/>
  <c r="M74" i="43"/>
  <c r="M73" i="43"/>
  <c r="M72" i="43"/>
  <c r="M71" i="43"/>
  <c r="M70" i="43"/>
  <c r="M69" i="43"/>
  <c r="M68" i="43"/>
  <c r="M67" i="43"/>
  <c r="M66" i="43"/>
  <c r="M65" i="43"/>
  <c r="M64" i="43"/>
  <c r="M63" i="43"/>
  <c r="M62" i="43"/>
  <c r="M61" i="43"/>
  <c r="M135" i="43"/>
  <c r="M134" i="43"/>
  <c r="M133" i="43"/>
  <c r="M132" i="43"/>
  <c r="M131" i="43"/>
  <c r="M130" i="43"/>
  <c r="M129" i="43"/>
  <c r="M128" i="43"/>
  <c r="M127" i="43"/>
  <c r="M126" i="43"/>
  <c r="M125" i="43"/>
  <c r="M124" i="43"/>
  <c r="M123" i="43"/>
  <c r="M138" i="43"/>
  <c r="M11" i="43"/>
  <c r="M10" i="43"/>
  <c r="M9" i="43"/>
  <c r="M7" i="43"/>
  <c r="M6" i="43"/>
  <c r="M60" i="43"/>
  <c r="M136" i="43"/>
  <c r="M57" i="43"/>
  <c r="M58" i="43"/>
  <c r="M59" i="43"/>
  <c r="N28" i="36"/>
  <c r="N4" i="36"/>
  <c r="N4" i="21"/>
  <c r="N4" i="43"/>
  <c r="N4" i="38"/>
  <c r="N16" i="20"/>
  <c r="N17" i="20"/>
  <c r="N15" i="20"/>
  <c r="N116" i="43" l="1"/>
  <c r="O116" i="43" s="1"/>
  <c r="N117" i="43"/>
  <c r="O117" i="43" s="1"/>
  <c r="N118" i="43"/>
  <c r="O118" i="43" s="1"/>
  <c r="N119" i="43"/>
  <c r="O119" i="43" s="1"/>
  <c r="N120" i="43"/>
  <c r="O120" i="43" s="1"/>
  <c r="N116" i="38"/>
  <c r="N117" i="38"/>
  <c r="N118" i="38"/>
  <c r="N119" i="38"/>
  <c r="N120" i="38"/>
  <c r="N121" i="38"/>
  <c r="N122" i="38"/>
  <c r="N140" i="38"/>
  <c r="N9" i="38"/>
  <c r="N8" i="38"/>
  <c r="N13" i="38"/>
  <c r="N12" i="38"/>
  <c r="N11" i="38"/>
  <c r="N138" i="38"/>
  <c r="N137" i="38"/>
  <c r="N136" i="38"/>
  <c r="N135" i="38"/>
  <c r="N134" i="38"/>
  <c r="N133" i="38"/>
  <c r="N132" i="38"/>
  <c r="N131" i="38"/>
  <c r="N130" i="38"/>
  <c r="N129" i="38"/>
  <c r="N128" i="38"/>
  <c r="N127" i="38"/>
  <c r="N126" i="38"/>
  <c r="N125" i="38"/>
  <c r="N115" i="38"/>
  <c r="N114" i="38"/>
  <c r="N113" i="38"/>
  <c r="N112" i="38"/>
  <c r="N111" i="38"/>
  <c r="N110" i="38"/>
  <c r="N109" i="38"/>
  <c r="N108" i="38"/>
  <c r="N107" i="38"/>
  <c r="N106" i="38"/>
  <c r="N105" i="38"/>
  <c r="N104" i="38"/>
  <c r="N103" i="38"/>
  <c r="N102" i="38"/>
  <c r="N101" i="38"/>
  <c r="N100" i="38"/>
  <c r="N99" i="38"/>
  <c r="N98" i="38"/>
  <c r="N97" i="38"/>
  <c r="N96" i="38"/>
  <c r="N95" i="38"/>
  <c r="N94" i="38"/>
  <c r="N93" i="38"/>
  <c r="N92" i="38"/>
  <c r="N91" i="38"/>
  <c r="N90" i="38"/>
  <c r="N89" i="38"/>
  <c r="N88" i="38"/>
  <c r="N87" i="38"/>
  <c r="N86" i="38"/>
  <c r="N85" i="38"/>
  <c r="N84" i="38"/>
  <c r="N83" i="38"/>
  <c r="N82" i="38"/>
  <c r="N81" i="38"/>
  <c r="N80" i="38"/>
  <c r="N79" i="38"/>
  <c r="N78" i="38"/>
  <c r="N77" i="38"/>
  <c r="N76" i="38"/>
  <c r="N75" i="38"/>
  <c r="N74" i="38"/>
  <c r="N73" i="38"/>
  <c r="N72" i="38"/>
  <c r="N71" i="38"/>
  <c r="N70" i="38"/>
  <c r="N69" i="38"/>
  <c r="N68" i="38"/>
  <c r="N67" i="38"/>
  <c r="N66" i="38"/>
  <c r="N65" i="38"/>
  <c r="N64" i="38"/>
  <c r="N63" i="38"/>
  <c r="N52" i="38"/>
  <c r="N51" i="38"/>
  <c r="N50" i="38"/>
  <c r="N49" i="38"/>
  <c r="N48" i="38"/>
  <c r="N47" i="38"/>
  <c r="N44" i="38"/>
  <c r="N43" i="38"/>
  <c r="N42" i="38"/>
  <c r="N41" i="38"/>
  <c r="N40" i="38"/>
  <c r="N39" i="38"/>
  <c r="N38" i="38"/>
  <c r="N31" i="21" s="1"/>
  <c r="N37" i="38"/>
  <c r="N36" i="38"/>
  <c r="N35" i="38"/>
  <c r="N34" i="38"/>
  <c r="N31" i="38"/>
  <c r="N30" i="38"/>
  <c r="N27" i="38"/>
  <c r="N26" i="38"/>
  <c r="N25" i="38"/>
  <c r="N24" i="38"/>
  <c r="N23" i="38"/>
  <c r="N22" i="38"/>
  <c r="N21" i="38"/>
  <c r="N20" i="38"/>
  <c r="N53" i="38"/>
  <c r="N54" i="38"/>
  <c r="N55" i="38"/>
  <c r="N59" i="38"/>
  <c r="N60" i="38"/>
  <c r="N61" i="38"/>
  <c r="N62" i="38"/>
  <c r="N29" i="43"/>
  <c r="N28" i="43"/>
  <c r="N25" i="43"/>
  <c r="N24" i="43"/>
  <c r="N23" i="43"/>
  <c r="N22" i="43"/>
  <c r="N21" i="43"/>
  <c r="N20" i="43"/>
  <c r="N19" i="43"/>
  <c r="N18" i="43"/>
  <c r="N42" i="43"/>
  <c r="N41" i="43"/>
  <c r="N40" i="43"/>
  <c r="N53" i="43"/>
  <c r="N52" i="43"/>
  <c r="N51" i="43"/>
  <c r="N50" i="43"/>
  <c r="N49" i="43"/>
  <c r="N48" i="43"/>
  <c r="N47" i="43"/>
  <c r="N46" i="43"/>
  <c r="N45" i="43"/>
  <c r="N115" i="43"/>
  <c r="N114" i="43"/>
  <c r="N113" i="43"/>
  <c r="N112" i="43"/>
  <c r="N111" i="43"/>
  <c r="N110" i="43"/>
  <c r="N109" i="43"/>
  <c r="N108" i="43"/>
  <c r="N107" i="43"/>
  <c r="N106" i="43"/>
  <c r="N105" i="43"/>
  <c r="N104" i="43"/>
  <c r="N103" i="43"/>
  <c r="N102" i="43"/>
  <c r="N101" i="43"/>
  <c r="N100" i="43"/>
  <c r="N99" i="43"/>
  <c r="N98" i="43"/>
  <c r="N97" i="43"/>
  <c r="N96" i="43"/>
  <c r="N95" i="43"/>
  <c r="N94" i="43"/>
  <c r="N93" i="43"/>
  <c r="N92" i="43"/>
  <c r="N91" i="43"/>
  <c r="N90" i="43"/>
  <c r="N89" i="43"/>
  <c r="N88" i="43"/>
  <c r="N87" i="43"/>
  <c r="N86" i="43"/>
  <c r="N85" i="43"/>
  <c r="N84" i="43"/>
  <c r="N83" i="43"/>
  <c r="N82" i="43"/>
  <c r="N81" i="43"/>
  <c r="N80" i="43"/>
  <c r="N79" i="43"/>
  <c r="N78" i="43"/>
  <c r="N77" i="43"/>
  <c r="N76" i="43"/>
  <c r="N75" i="43"/>
  <c r="N74" i="43"/>
  <c r="N73" i="43"/>
  <c r="N72" i="43"/>
  <c r="N71" i="43"/>
  <c r="N70" i="43"/>
  <c r="N65" i="43"/>
  <c r="N135" i="43"/>
  <c r="N134" i="43"/>
  <c r="N133" i="43"/>
  <c r="N132" i="43"/>
  <c r="N131" i="43"/>
  <c r="N130" i="43"/>
  <c r="N129" i="43"/>
  <c r="N128" i="43"/>
  <c r="N127" i="43"/>
  <c r="N126" i="43"/>
  <c r="N125" i="43"/>
  <c r="N124" i="43"/>
  <c r="N123" i="43"/>
  <c r="N138" i="43"/>
  <c r="N11" i="43"/>
  <c r="N10" i="43"/>
  <c r="N9" i="43"/>
  <c r="N7" i="43"/>
  <c r="N6" i="43"/>
  <c r="N62" i="43"/>
  <c r="N64" i="43"/>
  <c r="N61" i="43"/>
  <c r="N136" i="43"/>
  <c r="N69" i="43"/>
  <c r="N57" i="43"/>
  <c r="N66" i="43"/>
  <c r="N58" i="43"/>
  <c r="N68" i="43"/>
  <c r="N63" i="43"/>
  <c r="N59" i="43"/>
  <c r="N67" i="43"/>
  <c r="N60" i="43"/>
  <c r="C4" i="38" l="1"/>
  <c r="C116" i="38" l="1"/>
  <c r="O116" i="38" s="1"/>
  <c r="C117" i="38"/>
  <c r="O117" i="38" s="1"/>
  <c r="C118" i="38"/>
  <c r="O118" i="38" s="1"/>
  <c r="C119" i="38"/>
  <c r="O119" i="38" s="1"/>
  <c r="C120" i="38"/>
  <c r="O120" i="38" s="1"/>
  <c r="C121" i="38"/>
  <c r="O121" i="38" s="1"/>
  <c r="C122" i="38"/>
  <c r="O122" i="38" s="1"/>
  <c r="C140" i="38"/>
  <c r="C9" i="38"/>
  <c r="C8" i="38"/>
  <c r="C13" i="38"/>
  <c r="C12" i="38"/>
  <c r="C11" i="38"/>
  <c r="C138" i="38"/>
  <c r="C137" i="38"/>
  <c r="C136" i="38"/>
  <c r="C135" i="38"/>
  <c r="C134" i="38"/>
  <c r="C133" i="38"/>
  <c r="C132" i="38"/>
  <c r="C131" i="38"/>
  <c r="C130" i="38"/>
  <c r="C129" i="38"/>
  <c r="C128" i="38"/>
  <c r="C127" i="38"/>
  <c r="C126" i="38"/>
  <c r="C125" i="38"/>
  <c r="C115" i="38"/>
  <c r="C114" i="38"/>
  <c r="C113" i="38"/>
  <c r="C112" i="38"/>
  <c r="C111" i="38"/>
  <c r="C110" i="38"/>
  <c r="C109" i="38"/>
  <c r="C108" i="38"/>
  <c r="C107" i="38"/>
  <c r="C106" i="38"/>
  <c r="C105" i="38"/>
  <c r="C104" i="38"/>
  <c r="C103" i="38"/>
  <c r="C102" i="38"/>
  <c r="C101" i="38"/>
  <c r="C100" i="38"/>
  <c r="C99" i="38"/>
  <c r="C98" i="38"/>
  <c r="C97" i="38"/>
  <c r="C96" i="38"/>
  <c r="C95" i="38"/>
  <c r="C94" i="38"/>
  <c r="C93" i="38"/>
  <c r="C92" i="38"/>
  <c r="C91" i="38"/>
  <c r="C90" i="38"/>
  <c r="C89" i="38"/>
  <c r="C88" i="38"/>
  <c r="C87" i="38"/>
  <c r="C86" i="38"/>
  <c r="C85" i="38"/>
  <c r="C84" i="38"/>
  <c r="C83" i="38"/>
  <c r="C82" i="38"/>
  <c r="C81" i="38"/>
  <c r="C80" i="38"/>
  <c r="C79" i="38"/>
  <c r="C78" i="38"/>
  <c r="C77" i="38"/>
  <c r="C76" i="38"/>
  <c r="C75" i="38"/>
  <c r="C74" i="38"/>
  <c r="C73" i="38"/>
  <c r="C72" i="38"/>
  <c r="C71" i="38"/>
  <c r="C70" i="38"/>
  <c r="C69" i="38"/>
  <c r="C68" i="38"/>
  <c r="C67" i="38"/>
  <c r="C66" i="38"/>
  <c r="C65" i="38"/>
  <c r="C64" i="38"/>
  <c r="C63" i="38"/>
  <c r="C62" i="38"/>
  <c r="C61" i="38"/>
  <c r="O61" i="38" s="1"/>
  <c r="C60" i="38"/>
  <c r="O60" i="38" s="1"/>
  <c r="C59" i="38"/>
  <c r="C55" i="38"/>
  <c r="C54" i="38"/>
  <c r="C53" i="38"/>
  <c r="C52" i="38"/>
  <c r="C51" i="38"/>
  <c r="C50" i="38"/>
  <c r="C49" i="38"/>
  <c r="C48" i="38"/>
  <c r="C47" i="38"/>
  <c r="C44" i="38"/>
  <c r="C43" i="38"/>
  <c r="C42" i="38"/>
  <c r="C41" i="38"/>
  <c r="C40" i="38"/>
  <c r="C39" i="38"/>
  <c r="C38" i="38"/>
  <c r="C37" i="38"/>
  <c r="C36" i="38"/>
  <c r="C35" i="38"/>
  <c r="C34" i="38"/>
  <c r="C31" i="38"/>
  <c r="C30" i="38"/>
  <c r="C27" i="38"/>
  <c r="C26" i="38"/>
  <c r="C25" i="38"/>
  <c r="C24" i="38"/>
  <c r="C23" i="38"/>
  <c r="C22" i="38"/>
  <c r="C21" i="38"/>
  <c r="C20" i="38"/>
  <c r="C4" i="36" l="1"/>
  <c r="N25" i="21"/>
  <c r="M25" i="21"/>
  <c r="N15" i="21"/>
  <c r="M15" i="21"/>
  <c r="L15" i="21"/>
  <c r="K15" i="21"/>
  <c r="J15" i="21"/>
  <c r="I15" i="21"/>
  <c r="H15" i="21"/>
  <c r="G15" i="21"/>
  <c r="F15" i="21"/>
  <c r="O25" i="36"/>
  <c r="O24" i="36"/>
  <c r="O23" i="36"/>
  <c r="O8" i="36"/>
  <c r="O19" i="36"/>
  <c r="O20" i="36"/>
  <c r="O21" i="36"/>
  <c r="O18" i="36"/>
  <c r="O12" i="36"/>
  <c r="O10" i="36"/>
  <c r="O7" i="36"/>
  <c r="I22" i="36"/>
  <c r="I26" i="36" s="1"/>
  <c r="J22" i="36"/>
  <c r="J26" i="36" s="1"/>
  <c r="K22" i="36"/>
  <c r="K26" i="36" s="1"/>
  <c r="L22" i="36"/>
  <c r="L26" i="36" s="1"/>
  <c r="M22" i="36"/>
  <c r="M26" i="36" s="1"/>
  <c r="O59" i="38" l="1"/>
  <c r="O64" i="38" l="1"/>
  <c r="O67" i="38"/>
  <c r="O62" i="38"/>
  <c r="O63" i="38"/>
  <c r="O65" i="38"/>
  <c r="O66" i="38"/>
  <c r="A2" i="20"/>
  <c r="A1" i="20"/>
  <c r="C36" i="46" l="1"/>
  <c r="A1" i="47" l="1"/>
  <c r="O14" i="36" l="1"/>
  <c r="N18" i="20"/>
  <c r="A2" i="46" l="1"/>
  <c r="A1" i="46"/>
  <c r="C5" i="38" l="1"/>
  <c r="D95" i="26"/>
  <c r="O10" i="21"/>
  <c r="O11" i="21"/>
  <c r="Q48" i="36"/>
  <c r="Q36" i="36"/>
  <c r="Q34" i="36"/>
  <c r="A2" i="44"/>
  <c r="A1" i="44"/>
  <c r="D15" i="21"/>
  <c r="E15" i="21"/>
  <c r="C15" i="21"/>
  <c r="O8" i="21"/>
  <c r="O9" i="21"/>
  <c r="O12" i="21"/>
  <c r="O13" i="21"/>
  <c r="O14" i="21"/>
  <c r="O7" i="21"/>
  <c r="A2" i="43"/>
  <c r="A1" i="43"/>
  <c r="Q40" i="36"/>
  <c r="A2" i="26"/>
  <c r="A2" i="21"/>
  <c r="A1" i="26"/>
  <c r="A1" i="33"/>
  <c r="A1" i="21"/>
  <c r="A2" i="38"/>
  <c r="A1" i="38"/>
  <c r="A2" i="36"/>
  <c r="A1" i="36"/>
  <c r="R40" i="36"/>
  <c r="H22" i="36"/>
  <c r="H26" i="36" s="1"/>
  <c r="G22" i="36"/>
  <c r="G26" i="36" s="1"/>
  <c r="F22" i="36"/>
  <c r="F26" i="36" s="1"/>
  <c r="E22" i="36"/>
  <c r="E26" i="36" s="1"/>
  <c r="D22" i="36"/>
  <c r="D26" i="36" s="1"/>
  <c r="C22" i="36"/>
  <c r="C26" i="36" l="1"/>
  <c r="O26" i="36" s="1"/>
  <c r="O22" i="36"/>
  <c r="O15" i="21"/>
  <c r="F35" i="36" l="1"/>
  <c r="J35" i="36"/>
  <c r="N35" i="36"/>
  <c r="C35" i="36"/>
  <c r="G35" i="36"/>
  <c r="K35" i="36"/>
  <c r="D35" i="36"/>
  <c r="H35" i="36"/>
  <c r="L35" i="36"/>
  <c r="E35" i="36"/>
  <c r="I35" i="36"/>
  <c r="M35" i="36"/>
  <c r="E35" i="46"/>
  <c r="E10" i="46"/>
  <c r="E33" i="46"/>
  <c r="E25" i="46"/>
  <c r="E32" i="46"/>
  <c r="E24" i="46"/>
  <c r="E8" i="46"/>
  <c r="E23" i="46"/>
  <c r="E15" i="46"/>
  <c r="E30" i="46"/>
  <c r="E22" i="46"/>
  <c r="E14" i="46"/>
  <c r="E29" i="46"/>
  <c r="E21" i="46"/>
  <c r="E13" i="46"/>
  <c r="E27" i="46"/>
  <c r="E28" i="46"/>
  <c r="E20" i="46"/>
  <c r="E12" i="46"/>
  <c r="E19" i="46"/>
  <c r="E11" i="46"/>
  <c r="E34" i="46"/>
  <c r="E18" i="46"/>
  <c r="E17" i="46"/>
  <c r="E16" i="46"/>
  <c r="N31" i="36"/>
  <c r="J49" i="36"/>
  <c r="M49" i="36"/>
  <c r="D49" i="36"/>
  <c r="N49" i="36"/>
  <c r="F49" i="36"/>
  <c r="H49" i="36"/>
  <c r="E49" i="36"/>
  <c r="G49" i="36"/>
  <c r="L49" i="36"/>
  <c r="I49" i="36"/>
  <c r="K49" i="36"/>
  <c r="I34" i="36"/>
  <c r="N36" i="36"/>
  <c r="E31" i="36"/>
  <c r="J34" i="36"/>
  <c r="D32" i="36"/>
  <c r="G34" i="36"/>
  <c r="L32" i="36"/>
  <c r="H34" i="36"/>
  <c r="E26" i="46"/>
  <c r="E34" i="36"/>
  <c r="H32" i="36"/>
  <c r="F34" i="36"/>
  <c r="M32" i="36"/>
  <c r="D34" i="36"/>
  <c r="N32" i="36"/>
  <c r="H31" i="36"/>
  <c r="G32" i="36"/>
  <c r="N34" i="36"/>
  <c r="K34" i="36"/>
  <c r="G31" i="36"/>
  <c r="F32" i="36"/>
  <c r="L31" i="36"/>
  <c r="K32" i="36"/>
  <c r="K31" i="36"/>
  <c r="J32" i="36"/>
  <c r="M34" i="36"/>
  <c r="I31" i="36"/>
  <c r="F31" i="36"/>
  <c r="E32" i="36"/>
  <c r="L34" i="36"/>
  <c r="C34" i="36"/>
  <c r="M31" i="36"/>
  <c r="J31" i="36"/>
  <c r="I32" i="36"/>
  <c r="D27" i="21"/>
  <c r="H27" i="21"/>
  <c r="E28" i="21"/>
  <c r="I28" i="21"/>
  <c r="M28" i="21"/>
  <c r="F29" i="21"/>
  <c r="J29" i="21"/>
  <c r="N29" i="21"/>
  <c r="G30" i="21"/>
  <c r="K30" i="21"/>
  <c r="D31" i="21"/>
  <c r="H31" i="21"/>
  <c r="L31" i="21"/>
  <c r="E32" i="21"/>
  <c r="I32" i="21"/>
  <c r="M32" i="21"/>
  <c r="F33" i="21"/>
  <c r="J33" i="21"/>
  <c r="N33" i="21"/>
  <c r="G34" i="21"/>
  <c r="K34" i="21"/>
  <c r="F34" i="21"/>
  <c r="E27" i="21"/>
  <c r="F28" i="21"/>
  <c r="J28" i="21"/>
  <c r="N28" i="21"/>
  <c r="G29" i="21"/>
  <c r="K29" i="21"/>
  <c r="D30" i="21"/>
  <c r="H30" i="21"/>
  <c r="L30" i="21"/>
  <c r="E31" i="21"/>
  <c r="I31" i="21"/>
  <c r="M31" i="21"/>
  <c r="F32" i="21"/>
  <c r="J32" i="21"/>
  <c r="N32" i="21"/>
  <c r="G33" i="21"/>
  <c r="K33" i="21"/>
  <c r="D34" i="21"/>
  <c r="H34" i="21"/>
  <c r="L34" i="21"/>
  <c r="I33" i="21"/>
  <c r="J34" i="21"/>
  <c r="F27" i="21"/>
  <c r="G28" i="21"/>
  <c r="K28" i="21"/>
  <c r="D29" i="21"/>
  <c r="H29" i="21"/>
  <c r="L29" i="21"/>
  <c r="E30" i="21"/>
  <c r="I30" i="21"/>
  <c r="M30" i="21"/>
  <c r="F31" i="21"/>
  <c r="J31" i="21"/>
  <c r="G32" i="21"/>
  <c r="K32" i="21"/>
  <c r="D33" i="21"/>
  <c r="H33" i="21"/>
  <c r="L33" i="21"/>
  <c r="E34" i="21"/>
  <c r="I34" i="21"/>
  <c r="M34" i="21"/>
  <c r="M33" i="21"/>
  <c r="N34" i="21"/>
  <c r="G27" i="21"/>
  <c r="D28" i="21"/>
  <c r="H28" i="21"/>
  <c r="L28" i="21"/>
  <c r="E29" i="21"/>
  <c r="I29" i="21"/>
  <c r="M29" i="21"/>
  <c r="F30" i="21"/>
  <c r="J30" i="21"/>
  <c r="N30" i="21"/>
  <c r="G31" i="21"/>
  <c r="K31" i="21"/>
  <c r="D32" i="21"/>
  <c r="H32" i="21"/>
  <c r="L32" i="21"/>
  <c r="E33" i="21"/>
  <c r="J14" i="38"/>
  <c r="N14" i="38"/>
  <c r="G14" i="38"/>
  <c r="K14" i="38"/>
  <c r="O35" i="36" l="1"/>
  <c r="R35" i="36" s="1"/>
  <c r="N37" i="36"/>
  <c r="N38" i="36" s="1"/>
  <c r="F14" i="38"/>
  <c r="O26" i="38"/>
  <c r="O22" i="38"/>
  <c r="O23" i="38"/>
  <c r="O10" i="43"/>
  <c r="O25" i="43"/>
  <c r="O21" i="43"/>
  <c r="O27" i="38"/>
  <c r="O52" i="43"/>
  <c r="O22" i="43"/>
  <c r="O12" i="38"/>
  <c r="O24" i="38"/>
  <c r="O54" i="38"/>
  <c r="O135" i="43"/>
  <c r="O23" i="43"/>
  <c r="O25" i="38"/>
  <c r="O137" i="38"/>
  <c r="O136" i="43"/>
  <c r="O24" i="43"/>
  <c r="G36" i="36"/>
  <c r="G37" i="36" s="1"/>
  <c r="G12" i="43"/>
  <c r="L36" i="36"/>
  <c r="L37" i="36" s="1"/>
  <c r="L12" i="43"/>
  <c r="M36" i="36"/>
  <c r="M37" i="36" s="1"/>
  <c r="M12" i="43"/>
  <c r="N12" i="43"/>
  <c r="C36" i="36"/>
  <c r="C37" i="36" s="1"/>
  <c r="C12" i="43"/>
  <c r="H36" i="36"/>
  <c r="H37" i="36" s="1"/>
  <c r="H12" i="43"/>
  <c r="J36" i="36"/>
  <c r="J37" i="36" s="1"/>
  <c r="J12" i="43"/>
  <c r="E36" i="36"/>
  <c r="E37" i="36" s="1"/>
  <c r="E12" i="43"/>
  <c r="F36" i="36"/>
  <c r="F37" i="36" s="1"/>
  <c r="F12" i="43"/>
  <c r="D36" i="36"/>
  <c r="D37" i="36" s="1"/>
  <c r="D12" i="43"/>
  <c r="I36" i="36"/>
  <c r="I37" i="36" s="1"/>
  <c r="I12" i="43"/>
  <c r="K36" i="36"/>
  <c r="K37" i="36" s="1"/>
  <c r="K12" i="43"/>
  <c r="C14" i="38"/>
  <c r="H14" i="38"/>
  <c r="L14" i="38"/>
  <c r="M14" i="38"/>
  <c r="D14" i="38"/>
  <c r="I14" i="38"/>
  <c r="E14" i="38"/>
  <c r="O53" i="38"/>
  <c r="O51" i="43"/>
  <c r="C15" i="38"/>
  <c r="C7" i="20" s="1"/>
  <c r="K32" i="38"/>
  <c r="M30" i="43"/>
  <c r="M43" i="36" s="1"/>
  <c r="N54" i="43"/>
  <c r="N45" i="36" s="1"/>
  <c r="K13" i="43"/>
  <c r="H30" i="43"/>
  <c r="H43" i="36" s="1"/>
  <c r="L26" i="43"/>
  <c r="L42" i="36" s="1"/>
  <c r="K30" i="43"/>
  <c r="K43" i="36" s="1"/>
  <c r="K137" i="43"/>
  <c r="K48" i="36" s="1"/>
  <c r="G137" i="43"/>
  <c r="G48" i="36" s="1"/>
  <c r="G121" i="43"/>
  <c r="G47" i="36" s="1"/>
  <c r="F121" i="43"/>
  <c r="F47" i="36" s="1"/>
  <c r="N26" i="43"/>
  <c r="N42" i="36" s="1"/>
  <c r="J30" i="43"/>
  <c r="J43" i="36" s="1"/>
  <c r="N137" i="43"/>
  <c r="N48" i="36" s="1"/>
  <c r="J54" i="43"/>
  <c r="J45" i="36" s="1"/>
  <c r="N43" i="43"/>
  <c r="N44" i="36" s="1"/>
  <c r="N13" i="43"/>
  <c r="G30" i="43"/>
  <c r="G43" i="36" s="1"/>
  <c r="F30" i="43"/>
  <c r="F43" i="36" s="1"/>
  <c r="J137" i="43"/>
  <c r="J48" i="36" s="1"/>
  <c r="M137" i="43"/>
  <c r="M48" i="36" s="1"/>
  <c r="L137" i="43"/>
  <c r="L48" i="36" s="1"/>
  <c r="K121" i="43"/>
  <c r="K47" i="36" s="1"/>
  <c r="F54" i="43"/>
  <c r="F45" i="36" s="1"/>
  <c r="G13" i="43"/>
  <c r="N121" i="43"/>
  <c r="N47" i="36" s="1"/>
  <c r="M54" i="43"/>
  <c r="M45" i="36" s="1"/>
  <c r="F26" i="43"/>
  <c r="F42" i="36" s="1"/>
  <c r="J13" i="43"/>
  <c r="M121" i="43"/>
  <c r="M47" i="36" s="1"/>
  <c r="L54" i="43"/>
  <c r="L45" i="36" s="1"/>
  <c r="I26" i="43"/>
  <c r="I42" i="36" s="1"/>
  <c r="M13" i="43"/>
  <c r="L121" i="43"/>
  <c r="L47" i="36" s="1"/>
  <c r="K54" i="43"/>
  <c r="K45" i="36" s="1"/>
  <c r="L13" i="43"/>
  <c r="F137" i="43"/>
  <c r="F48" i="36" s="1"/>
  <c r="I137" i="43"/>
  <c r="I48" i="36" s="1"/>
  <c r="H137" i="43"/>
  <c r="H48" i="36" s="1"/>
  <c r="J121" i="43"/>
  <c r="J47" i="36" s="1"/>
  <c r="I54" i="43"/>
  <c r="I45" i="36" s="1"/>
  <c r="M43" i="43"/>
  <c r="M44" i="36" s="1"/>
  <c r="L30" i="43"/>
  <c r="L43" i="36" s="1"/>
  <c r="F13" i="43"/>
  <c r="I121" i="43"/>
  <c r="I47" i="36" s="1"/>
  <c r="H54" i="43"/>
  <c r="H45" i="36" s="1"/>
  <c r="I13" i="43"/>
  <c r="H121" i="43"/>
  <c r="H47" i="36" s="1"/>
  <c r="G54" i="43"/>
  <c r="G45" i="36" s="1"/>
  <c r="N30" i="43"/>
  <c r="N43" i="36" s="1"/>
  <c r="H13" i="43"/>
  <c r="L15" i="38"/>
  <c r="L7" i="20" s="1"/>
  <c r="O47" i="38"/>
  <c r="O43" i="38"/>
  <c r="O132" i="38"/>
  <c r="O136" i="38"/>
  <c r="L32" i="38"/>
  <c r="K56" i="38"/>
  <c r="O111" i="38"/>
  <c r="J139" i="38"/>
  <c r="L56" i="38"/>
  <c r="M123" i="38"/>
  <c r="I27" i="21"/>
  <c r="I45" i="38"/>
  <c r="I28" i="38"/>
  <c r="O88" i="38"/>
  <c r="O130" i="38"/>
  <c r="L139" i="38"/>
  <c r="N56" i="38"/>
  <c r="M15" i="38"/>
  <c r="M7" i="20" s="1"/>
  <c r="N123" i="38"/>
  <c r="I123" i="38"/>
  <c r="K27" i="21"/>
  <c r="K45" i="38"/>
  <c r="M28" i="38"/>
  <c r="K28" i="38"/>
  <c r="N32" i="38"/>
  <c r="M56" i="38"/>
  <c r="J26" i="43"/>
  <c r="J42" i="36" s="1"/>
  <c r="M26" i="43"/>
  <c r="O112" i="38"/>
  <c r="O70" i="38"/>
  <c r="K15" i="38"/>
  <c r="K7" i="20" s="1"/>
  <c r="N15" i="38"/>
  <c r="N7" i="20" s="1"/>
  <c r="J56" i="38"/>
  <c r="I15" i="38"/>
  <c r="I7" i="20" s="1"/>
  <c r="M139" i="38"/>
  <c r="L123" i="38"/>
  <c r="J123" i="38"/>
  <c r="L27" i="21"/>
  <c r="L45" i="38"/>
  <c r="L28" i="38"/>
  <c r="N27" i="21"/>
  <c r="N35" i="21" s="1"/>
  <c r="N45" i="38"/>
  <c r="J32" i="38"/>
  <c r="N28" i="38"/>
  <c r="I56" i="38"/>
  <c r="M32" i="38"/>
  <c r="K26" i="43"/>
  <c r="K42" i="36" s="1"/>
  <c r="I30" i="43"/>
  <c r="I43" i="36" s="1"/>
  <c r="H26" i="43"/>
  <c r="H42" i="36" s="1"/>
  <c r="K139" i="38"/>
  <c r="J15" i="38"/>
  <c r="J7" i="20" s="1"/>
  <c r="N139" i="38"/>
  <c r="I139" i="38"/>
  <c r="J27" i="21"/>
  <c r="J45" i="38"/>
  <c r="J28" i="38"/>
  <c r="K123" i="38"/>
  <c r="M27" i="21"/>
  <c r="M35" i="21" s="1"/>
  <c r="M45" i="38"/>
  <c r="I32" i="38"/>
  <c r="G26" i="43"/>
  <c r="G42" i="36" s="1"/>
  <c r="O44" i="38"/>
  <c r="C33" i="21"/>
  <c r="O33" i="21" s="1"/>
  <c r="O40" i="38"/>
  <c r="O81" i="38"/>
  <c r="O115" i="38"/>
  <c r="G35" i="21"/>
  <c r="O102" i="38"/>
  <c r="C29" i="21"/>
  <c r="O36" i="38"/>
  <c r="O83" i="38"/>
  <c r="C32" i="21"/>
  <c r="O32" i="21" s="1"/>
  <c r="O39" i="38"/>
  <c r="O84" i="38"/>
  <c r="H35" i="21"/>
  <c r="O30" i="38"/>
  <c r="O127" i="38"/>
  <c r="O90" i="38"/>
  <c r="O78" i="38"/>
  <c r="O75" i="38"/>
  <c r="O96" i="38"/>
  <c r="O69" i="38"/>
  <c r="O99" i="38"/>
  <c r="O20" i="38"/>
  <c r="O133" i="38"/>
  <c r="O55" i="38"/>
  <c r="O105" i="38"/>
  <c r="C31" i="21"/>
  <c r="O38" i="38"/>
  <c r="O125" i="38"/>
  <c r="O135" i="38"/>
  <c r="O138" i="38"/>
  <c r="O108" i="38"/>
  <c r="O131" i="38"/>
  <c r="O104" i="38"/>
  <c r="O126" i="38"/>
  <c r="O31" i="38"/>
  <c r="O93" i="38"/>
  <c r="O129" i="38"/>
  <c r="O101" i="38"/>
  <c r="O72" i="38"/>
  <c r="O92" i="38"/>
  <c r="O106" i="38"/>
  <c r="O95" i="38"/>
  <c r="O87" i="38"/>
  <c r="O109" i="38"/>
  <c r="C27" i="21"/>
  <c r="O34" i="38"/>
  <c r="O103" i="38"/>
  <c r="F35" i="21"/>
  <c r="O80" i="38"/>
  <c r="O134" i="38"/>
  <c r="O49" i="38"/>
  <c r="O42" i="38"/>
  <c r="O68" i="38"/>
  <c r="O100" i="38"/>
  <c r="O74" i="38"/>
  <c r="O91" i="38"/>
  <c r="O113" i="38"/>
  <c r="O140" i="38"/>
  <c r="O73" i="38"/>
  <c r="C30" i="21"/>
  <c r="O30" i="21" s="1"/>
  <c r="O37" i="38"/>
  <c r="O71" i="38"/>
  <c r="O89" i="38"/>
  <c r="O94" i="38"/>
  <c r="O97" i="38"/>
  <c r="C28" i="21"/>
  <c r="O35" i="38"/>
  <c r="O110" i="38"/>
  <c r="O48" i="38"/>
  <c r="O52" i="38"/>
  <c r="O86" i="38"/>
  <c r="O98" i="38"/>
  <c r="C34" i="21"/>
  <c r="O34" i="21" s="1"/>
  <c r="O41" i="38"/>
  <c r="O79" i="38"/>
  <c r="O85" i="38"/>
  <c r="O51" i="38"/>
  <c r="O50" i="38"/>
  <c r="O77" i="38"/>
  <c r="O21" i="38"/>
  <c r="O82" i="38"/>
  <c r="O107" i="38"/>
  <c r="O76" i="38"/>
  <c r="O114" i="38"/>
  <c r="O128" i="38"/>
  <c r="O11" i="38"/>
  <c r="O9" i="38"/>
  <c r="O8" i="38"/>
  <c r="O13" i="38"/>
  <c r="C31" i="36"/>
  <c r="C13" i="43"/>
  <c r="E13" i="43"/>
  <c r="D31" i="36"/>
  <c r="D13" i="43"/>
  <c r="E31" i="46"/>
  <c r="D36" i="46"/>
  <c r="E36" i="46" s="1"/>
  <c r="E7" i="46"/>
  <c r="G15" i="38"/>
  <c r="G7" i="20" s="1"/>
  <c r="C49" i="36"/>
  <c r="O138" i="43"/>
  <c r="C32" i="36"/>
  <c r="O7" i="43"/>
  <c r="E15" i="38"/>
  <c r="E7" i="20" s="1"/>
  <c r="E30" i="43"/>
  <c r="E43" i="36" s="1"/>
  <c r="H15" i="38"/>
  <c r="H7" i="20" s="1"/>
  <c r="D15" i="38"/>
  <c r="D7" i="20" s="1"/>
  <c r="F15" i="38"/>
  <c r="F7" i="20" s="1"/>
  <c r="D30" i="43"/>
  <c r="D43" i="36" s="1"/>
  <c r="E6" i="46"/>
  <c r="E9" i="46"/>
  <c r="O42" i="43"/>
  <c r="O9" i="43"/>
  <c r="O41" i="43"/>
  <c r="O28" i="43"/>
  <c r="O110" i="43"/>
  <c r="O40" i="43"/>
  <c r="O11" i="43"/>
  <c r="O6" i="43"/>
  <c r="O61" i="43"/>
  <c r="F32" i="38"/>
  <c r="O123" i="43"/>
  <c r="O126" i="43"/>
  <c r="O133" i="43"/>
  <c r="O128" i="43"/>
  <c r="H28" i="38"/>
  <c r="E32" i="38"/>
  <c r="D32" i="38"/>
  <c r="O86" i="43"/>
  <c r="O87" i="43"/>
  <c r="O29" i="43"/>
  <c r="E139" i="38"/>
  <c r="O100" i="43"/>
  <c r="D123" i="38"/>
  <c r="O104" i="43"/>
  <c r="O59" i="43"/>
  <c r="O20" i="43"/>
  <c r="C137" i="43"/>
  <c r="C48" i="36" s="1"/>
  <c r="O105" i="43"/>
  <c r="O53" i="43"/>
  <c r="O84" i="43"/>
  <c r="O97" i="43"/>
  <c r="O69" i="43"/>
  <c r="O132" i="43"/>
  <c r="C30" i="43"/>
  <c r="C43" i="36" s="1"/>
  <c r="O90" i="43"/>
  <c r="O83" i="43"/>
  <c r="E137" i="43"/>
  <c r="E48" i="36" s="1"/>
  <c r="O112" i="43"/>
  <c r="O131" i="43"/>
  <c r="O82" i="43"/>
  <c r="O111" i="43"/>
  <c r="E121" i="43"/>
  <c r="E47" i="36" s="1"/>
  <c r="O62" i="43"/>
  <c r="O47" i="43"/>
  <c r="O66" i="43"/>
  <c r="C121" i="43"/>
  <c r="C47" i="36" s="1"/>
  <c r="O107" i="43"/>
  <c r="O63" i="43"/>
  <c r="D137" i="43"/>
  <c r="D48" i="36" s="1"/>
  <c r="O98" i="43"/>
  <c r="O73" i="43"/>
  <c r="O130" i="43"/>
  <c r="O89" i="43"/>
  <c r="O91" i="43"/>
  <c r="O102" i="43"/>
  <c r="O106" i="43"/>
  <c r="O114" i="43"/>
  <c r="O129" i="43"/>
  <c r="O108" i="43"/>
  <c r="O103" i="43"/>
  <c r="O115" i="43"/>
  <c r="O125" i="43"/>
  <c r="O74" i="43"/>
  <c r="O78" i="43"/>
  <c r="O72" i="43"/>
  <c r="O71" i="43"/>
  <c r="O88" i="43"/>
  <c r="O80" i="43"/>
  <c r="C54" i="43"/>
  <c r="C45" i="36" s="1"/>
  <c r="O45" i="43"/>
  <c r="O65" i="43"/>
  <c r="E26" i="43"/>
  <c r="E42" i="36" s="1"/>
  <c r="O58" i="43"/>
  <c r="O64" i="43"/>
  <c r="O49" i="43"/>
  <c r="O109" i="43"/>
  <c r="O67" i="43"/>
  <c r="O19" i="43"/>
  <c r="O124" i="43"/>
  <c r="O76" i="43"/>
  <c r="O75" i="43"/>
  <c r="O96" i="43"/>
  <c r="O60" i="43"/>
  <c r="O48" i="43"/>
  <c r="O85" i="43"/>
  <c r="D54" i="43"/>
  <c r="D45" i="36" s="1"/>
  <c r="E54" i="43"/>
  <c r="E45" i="36" s="1"/>
  <c r="O127" i="43"/>
  <c r="O113" i="43"/>
  <c r="O99" i="43"/>
  <c r="O93" i="43"/>
  <c r="C26" i="43"/>
  <c r="C42" i="36" s="1"/>
  <c r="O18" i="43"/>
  <c r="D26" i="43"/>
  <c r="D42" i="36" s="1"/>
  <c r="O92" i="43"/>
  <c r="O101" i="43"/>
  <c r="O46" i="43"/>
  <c r="O77" i="43"/>
  <c r="O70" i="43"/>
  <c r="O57" i="43"/>
  <c r="D121" i="43"/>
  <c r="D47" i="36" s="1"/>
  <c r="O79" i="43"/>
  <c r="O50" i="43"/>
  <c r="O95" i="43"/>
  <c r="O134" i="43"/>
  <c r="O81" i="43"/>
  <c r="O94" i="43"/>
  <c r="O68" i="43"/>
  <c r="F56" i="38"/>
  <c r="O23" i="21"/>
  <c r="O38" i="43" s="1"/>
  <c r="D28" i="38"/>
  <c r="C32" i="38"/>
  <c r="F45" i="38"/>
  <c r="D45" i="38"/>
  <c r="F28" i="38"/>
  <c r="E28" i="38"/>
  <c r="H45" i="38"/>
  <c r="O24" i="21"/>
  <c r="O39" i="43" s="1"/>
  <c r="C28" i="38"/>
  <c r="H123" i="38"/>
  <c r="D56" i="38"/>
  <c r="C56" i="38"/>
  <c r="C139" i="38"/>
  <c r="G45" i="38"/>
  <c r="C45" i="38"/>
  <c r="G28" i="38"/>
  <c r="G123" i="38"/>
  <c r="F123" i="38"/>
  <c r="D139" i="38"/>
  <c r="G56" i="38"/>
  <c r="H32" i="38"/>
  <c r="O21" i="21"/>
  <c r="O36" i="43" s="1"/>
  <c r="C123" i="38"/>
  <c r="E45" i="38"/>
  <c r="O22" i="21"/>
  <c r="O37" i="43" s="1"/>
  <c r="H139" i="38"/>
  <c r="G139" i="38"/>
  <c r="G32" i="38"/>
  <c r="E123" i="38"/>
  <c r="E56" i="38"/>
  <c r="F139" i="38"/>
  <c r="H56" i="38"/>
  <c r="D38" i="36" l="1"/>
  <c r="N46" i="36"/>
  <c r="N50" i="36" s="1"/>
  <c r="H38" i="36"/>
  <c r="M38" i="36"/>
  <c r="G38" i="36"/>
  <c r="J38" i="36"/>
  <c r="I38" i="36"/>
  <c r="K38" i="36"/>
  <c r="L38" i="36"/>
  <c r="C38" i="36"/>
  <c r="F38" i="36"/>
  <c r="E38" i="36"/>
  <c r="O37" i="36"/>
  <c r="R37" i="36" s="1"/>
  <c r="O12" i="43"/>
  <c r="O14" i="38"/>
  <c r="H25" i="21"/>
  <c r="J35" i="21"/>
  <c r="L35" i="21"/>
  <c r="K35" i="21"/>
  <c r="I35" i="21"/>
  <c r="F25" i="21"/>
  <c r="D25" i="21"/>
  <c r="O29" i="21"/>
  <c r="O28" i="21"/>
  <c r="E25" i="21"/>
  <c r="M55" i="43"/>
  <c r="M139" i="43" s="1"/>
  <c r="M42" i="36"/>
  <c r="M46" i="36" s="1"/>
  <c r="M50" i="36" s="1"/>
  <c r="N55" i="43"/>
  <c r="N139" i="43" s="1"/>
  <c r="K57" i="38"/>
  <c r="K141" i="38" s="1"/>
  <c r="K8" i="20" s="1"/>
  <c r="N57" i="38"/>
  <c r="N141" i="38" s="1"/>
  <c r="N8" i="20" s="1"/>
  <c r="O27" i="21"/>
  <c r="L57" i="38"/>
  <c r="L141" i="38" s="1"/>
  <c r="L8" i="20" s="1"/>
  <c r="I57" i="38"/>
  <c r="I141" i="38" s="1"/>
  <c r="I8" i="20" s="1"/>
  <c r="J57" i="38"/>
  <c r="J141" i="38" s="1"/>
  <c r="J8" i="20" s="1"/>
  <c r="M57" i="38"/>
  <c r="M141" i="38" s="1"/>
  <c r="M8" i="20" s="1"/>
  <c r="O15" i="38"/>
  <c r="O13" i="43"/>
  <c r="D35" i="21"/>
  <c r="E35" i="21"/>
  <c r="O30" i="43"/>
  <c r="O31" i="21"/>
  <c r="C35" i="21"/>
  <c r="O121" i="43"/>
  <c r="G57" i="38"/>
  <c r="O137" i="43"/>
  <c r="O26" i="43"/>
  <c r="O54" i="43"/>
  <c r="F57" i="38"/>
  <c r="F141" i="38" s="1"/>
  <c r="D57" i="38"/>
  <c r="O139" i="38"/>
  <c r="E57" i="38"/>
  <c r="E141" i="38" s="1"/>
  <c r="O123" i="38"/>
  <c r="O56" i="38"/>
  <c r="H57" i="38"/>
  <c r="O28" i="38"/>
  <c r="O32" i="38"/>
  <c r="O45" i="38"/>
  <c r="C57" i="38"/>
  <c r="C141" i="38" s="1"/>
  <c r="P12" i="43" l="1"/>
  <c r="P7" i="43"/>
  <c r="O32" i="36" s="1"/>
  <c r="R32" i="36" s="1"/>
  <c r="P10" i="43"/>
  <c r="P12" i="38"/>
  <c r="P14" i="38"/>
  <c r="H43" i="43"/>
  <c r="H44" i="36" s="1"/>
  <c r="H46" i="36" s="1"/>
  <c r="H50" i="36" s="1"/>
  <c r="I43" i="43"/>
  <c r="I25" i="21"/>
  <c r="K25" i="21"/>
  <c r="L25" i="21"/>
  <c r="J25" i="21"/>
  <c r="G25" i="21"/>
  <c r="G43" i="43"/>
  <c r="F43" i="43"/>
  <c r="F44" i="36" s="1"/>
  <c r="F46" i="36" s="1"/>
  <c r="F50" i="36" s="1"/>
  <c r="D43" i="43"/>
  <c r="O17" i="21"/>
  <c r="E43" i="43"/>
  <c r="E44" i="36" s="1"/>
  <c r="E46" i="36" s="1"/>
  <c r="E50" i="36" s="1"/>
  <c r="O18" i="21"/>
  <c r="O19" i="21"/>
  <c r="P9" i="38"/>
  <c r="P13" i="43"/>
  <c r="G141" i="38"/>
  <c r="G8" i="20" s="1"/>
  <c r="D141" i="38"/>
  <c r="D8" i="20" s="1"/>
  <c r="E8" i="20"/>
  <c r="F8" i="20"/>
  <c r="H141" i="38"/>
  <c r="H8" i="20" s="1"/>
  <c r="P6" i="43"/>
  <c r="O35" i="21"/>
  <c r="P9" i="43"/>
  <c r="O34" i="36" s="1"/>
  <c r="R34" i="36" s="1"/>
  <c r="P11" i="43"/>
  <c r="O36" i="36" s="1"/>
  <c r="R36" i="36" s="1"/>
  <c r="C8" i="20"/>
  <c r="C10" i="20" s="1"/>
  <c r="D5" i="38"/>
  <c r="O57" i="38"/>
  <c r="O141" i="38" s="1"/>
  <c r="P15" i="38"/>
  <c r="P11" i="38"/>
  <c r="P13" i="38"/>
  <c r="P8" i="38"/>
  <c r="Q32" i="36" l="1"/>
  <c r="P116" i="38"/>
  <c r="P117" i="38"/>
  <c r="P118" i="38"/>
  <c r="P122" i="38"/>
  <c r="P119" i="38"/>
  <c r="P120" i="38"/>
  <c r="P121" i="38"/>
  <c r="P137" i="38"/>
  <c r="P54" i="38"/>
  <c r="P22" i="38"/>
  <c r="P24" i="38"/>
  <c r="P26" i="38"/>
  <c r="P27" i="38"/>
  <c r="P23" i="38"/>
  <c r="P25" i="38"/>
  <c r="H55" i="43"/>
  <c r="H139" i="43" s="1"/>
  <c r="O32" i="43"/>
  <c r="J43" i="43"/>
  <c r="J44" i="36" s="1"/>
  <c r="K43" i="43"/>
  <c r="K44" i="36" s="1"/>
  <c r="K46" i="36" s="1"/>
  <c r="K50" i="36" s="1"/>
  <c r="L43" i="43"/>
  <c r="L44" i="36" s="1"/>
  <c r="L46" i="36" s="1"/>
  <c r="L50" i="36" s="1"/>
  <c r="F55" i="43"/>
  <c r="F139" i="43" s="1"/>
  <c r="G44" i="36"/>
  <c r="G46" i="36" s="1"/>
  <c r="G50" i="36" s="1"/>
  <c r="G55" i="43"/>
  <c r="G139" i="43" s="1"/>
  <c r="D44" i="36"/>
  <c r="D46" i="36" s="1"/>
  <c r="D50" i="36" s="1"/>
  <c r="D55" i="43"/>
  <c r="D139" i="43" s="1"/>
  <c r="O33" i="43"/>
  <c r="E55" i="43"/>
  <c r="E139" i="43" s="1"/>
  <c r="C43" i="43"/>
  <c r="O20" i="21"/>
  <c r="C25" i="21"/>
  <c r="O34" i="43"/>
  <c r="P53" i="38"/>
  <c r="I55" i="43"/>
  <c r="I139" i="43" s="1"/>
  <c r="I44" i="36"/>
  <c r="I46" i="36" s="1"/>
  <c r="I50" i="36" s="1"/>
  <c r="O38" i="36"/>
  <c r="O31" i="36"/>
  <c r="P140" i="38"/>
  <c r="E5" i="38"/>
  <c r="D5" i="20"/>
  <c r="D10" i="20" s="1"/>
  <c r="P132" i="38"/>
  <c r="P128" i="38"/>
  <c r="P63" i="38"/>
  <c r="P110" i="38"/>
  <c r="P80" i="38"/>
  <c r="P55" i="38"/>
  <c r="P28" i="38"/>
  <c r="P130" i="38"/>
  <c r="P111" i="38"/>
  <c r="P95" i="38"/>
  <c r="P81" i="38"/>
  <c r="P65" i="38"/>
  <c r="P46" i="38"/>
  <c r="P30" i="38"/>
  <c r="P131" i="38"/>
  <c r="P112" i="38"/>
  <c r="P96" i="38"/>
  <c r="P82" i="38"/>
  <c r="P66" i="38"/>
  <c r="P47" i="38"/>
  <c r="P31" i="38"/>
  <c r="P105" i="38"/>
  <c r="P75" i="38"/>
  <c r="P41" i="38"/>
  <c r="P125" i="38"/>
  <c r="P92" i="38"/>
  <c r="P60" i="38"/>
  <c r="P38" i="38"/>
  <c r="P134" i="38"/>
  <c r="P115" i="38"/>
  <c r="P99" i="38"/>
  <c r="P85" i="38"/>
  <c r="P69" i="38"/>
  <c r="P50" i="38"/>
  <c r="P35" i="38"/>
  <c r="P135" i="38"/>
  <c r="P100" i="38"/>
  <c r="P86" i="38"/>
  <c r="P70" i="38"/>
  <c r="P51" i="38"/>
  <c r="P36" i="38"/>
  <c r="P109" i="38"/>
  <c r="P79" i="38"/>
  <c r="P44" i="38"/>
  <c r="P129" i="38"/>
  <c r="P94" i="38"/>
  <c r="P64" i="38"/>
  <c r="P42" i="38"/>
  <c r="P139" i="38"/>
  <c r="P103" i="38"/>
  <c r="P89" i="38"/>
  <c r="P73" i="38"/>
  <c r="P56" i="38"/>
  <c r="P39" i="38"/>
  <c r="P141" i="38"/>
  <c r="P104" i="38"/>
  <c r="P90" i="38"/>
  <c r="P74" i="38"/>
  <c r="P57" i="38"/>
  <c r="P40" i="38"/>
  <c r="P20" i="38"/>
  <c r="P123" i="38"/>
  <c r="P91" i="38"/>
  <c r="P59" i="38"/>
  <c r="P106" i="38"/>
  <c r="P76" i="38"/>
  <c r="P45" i="38"/>
  <c r="P21" i="38"/>
  <c r="P126" i="38"/>
  <c r="P107" i="38"/>
  <c r="P93" i="38"/>
  <c r="P77" i="38"/>
  <c r="P61" i="38"/>
  <c r="P127" i="38"/>
  <c r="P108" i="38"/>
  <c r="P78" i="38"/>
  <c r="P62" i="38"/>
  <c r="P43" i="38"/>
  <c r="P136" i="38"/>
  <c r="P97" i="38"/>
  <c r="P102" i="38"/>
  <c r="P52" i="38"/>
  <c r="P68" i="38"/>
  <c r="P133" i="38"/>
  <c r="P83" i="38"/>
  <c r="P88" i="38"/>
  <c r="P37" i="38"/>
  <c r="P101" i="38"/>
  <c r="P49" i="38"/>
  <c r="P114" i="38"/>
  <c r="P67" i="38"/>
  <c r="P72" i="38"/>
  <c r="P138" i="38"/>
  <c r="P87" i="38"/>
  <c r="P34" i="38"/>
  <c r="P98" i="38"/>
  <c r="P48" i="38"/>
  <c r="P113" i="38"/>
  <c r="P71" i="38"/>
  <c r="P84" i="38"/>
  <c r="P32" i="38"/>
  <c r="J55" i="43" l="1"/>
  <c r="J139" i="43" s="1"/>
  <c r="L55" i="43"/>
  <c r="L139" i="43" s="1"/>
  <c r="K55" i="43"/>
  <c r="K139" i="43" s="1"/>
  <c r="O35" i="43"/>
  <c r="O43" i="43" s="1"/>
  <c r="O55" i="43" s="1"/>
  <c r="O139" i="43" s="1"/>
  <c r="C44" i="36"/>
  <c r="C46" i="36" s="1"/>
  <c r="C50" i="36" s="1"/>
  <c r="C55" i="43"/>
  <c r="C139" i="43" s="1"/>
  <c r="O25" i="21"/>
  <c r="C36" i="21"/>
  <c r="D5" i="21" s="1"/>
  <c r="D36" i="21" s="1"/>
  <c r="E5" i="21" s="1"/>
  <c r="E36" i="21" s="1"/>
  <c r="F5" i="21" s="1"/>
  <c r="F36" i="21" s="1"/>
  <c r="G5" i="21" s="1"/>
  <c r="G36" i="21" s="1"/>
  <c r="H5" i="21" s="1"/>
  <c r="H36" i="21" s="1"/>
  <c r="I5" i="21" s="1"/>
  <c r="I36" i="21" s="1"/>
  <c r="J5" i="21" s="1"/>
  <c r="J36" i="21" s="1"/>
  <c r="K5" i="21" s="1"/>
  <c r="K36" i="21" s="1"/>
  <c r="L5" i="21" s="1"/>
  <c r="L36" i="21" s="1"/>
  <c r="M5" i="21" s="1"/>
  <c r="M36" i="21" s="1"/>
  <c r="N5" i="21" s="1"/>
  <c r="N36" i="21" s="1"/>
  <c r="R31" i="36"/>
  <c r="Q31" i="36"/>
  <c r="R38" i="36"/>
  <c r="Q38" i="36"/>
  <c r="F5" i="38"/>
  <c r="E5" i="20"/>
  <c r="E10" i="20" s="1"/>
  <c r="P116" i="43" l="1"/>
  <c r="P117" i="43"/>
  <c r="P118" i="43"/>
  <c r="P119" i="43"/>
  <c r="P120" i="43"/>
  <c r="P21" i="43"/>
  <c r="P23" i="43"/>
  <c r="P25" i="43"/>
  <c r="P22" i="43"/>
  <c r="P24" i="43"/>
  <c r="P135" i="43"/>
  <c r="P52" i="43"/>
  <c r="P89" i="43"/>
  <c r="P136" i="43"/>
  <c r="P49" i="43"/>
  <c r="P19" i="43"/>
  <c r="P88" i="43"/>
  <c r="P81" i="43"/>
  <c r="P75" i="43"/>
  <c r="P130" i="43"/>
  <c r="P59" i="43"/>
  <c r="P67" i="43"/>
  <c r="P100" i="43"/>
  <c r="P57" i="43"/>
  <c r="P93" i="43"/>
  <c r="P70" i="43"/>
  <c r="P60" i="43"/>
  <c r="P69" i="43"/>
  <c r="P51" i="43"/>
  <c r="P125" i="43"/>
  <c r="P18" i="43"/>
  <c r="P110" i="43"/>
  <c r="P62" i="43"/>
  <c r="P85" i="43"/>
  <c r="P35" i="43"/>
  <c r="P65" i="43"/>
  <c r="P32" i="43"/>
  <c r="P94" i="43"/>
  <c r="P103" i="43"/>
  <c r="P129" i="43"/>
  <c r="P92" i="43"/>
  <c r="P86" i="43"/>
  <c r="P71" i="43"/>
  <c r="P131" i="43"/>
  <c r="P28" i="43"/>
  <c r="P72" i="43"/>
  <c r="P111" i="43"/>
  <c r="P83" i="43"/>
  <c r="P104" i="43"/>
  <c r="P80" i="43"/>
  <c r="P34" i="43"/>
  <c r="P101" i="43"/>
  <c r="P29" i="43"/>
  <c r="P106" i="43"/>
  <c r="P74" i="43"/>
  <c r="P45" i="43"/>
  <c r="P109" i="43"/>
  <c r="P53" i="43"/>
  <c r="P36" i="43"/>
  <c r="P112" i="43"/>
  <c r="P20" i="43"/>
  <c r="P77" i="43"/>
  <c r="P38" i="43"/>
  <c r="P64" i="43"/>
  <c r="P128" i="43"/>
  <c r="P54" i="43"/>
  <c r="O45" i="36" s="1"/>
  <c r="R45" i="36" s="1"/>
  <c r="P98" i="43"/>
  <c r="P66" i="43"/>
  <c r="P73" i="43"/>
  <c r="P127" i="43"/>
  <c r="P50" i="43"/>
  <c r="P115" i="43"/>
  <c r="P46" i="43"/>
  <c r="P76" i="43"/>
  <c r="P39" i="43"/>
  <c r="P126" i="43"/>
  <c r="P79" i="43"/>
  <c r="P87" i="43"/>
  <c r="P114" i="43"/>
  <c r="P82" i="43"/>
  <c r="P124" i="43"/>
  <c r="P43" i="43"/>
  <c r="O44" i="36" s="1"/>
  <c r="R44" i="36" s="1"/>
  <c r="P78" i="43"/>
  <c r="P84" i="43"/>
  <c r="P47" i="43"/>
  <c r="P123" i="43"/>
  <c r="P26" i="43"/>
  <c r="P90" i="43"/>
  <c r="P107" i="43"/>
  <c r="P63" i="43"/>
  <c r="P99" i="43"/>
  <c r="P33" i="43"/>
  <c r="P113" i="43"/>
  <c r="P58" i="43"/>
  <c r="P42" i="43"/>
  <c r="P137" i="43"/>
  <c r="O48" i="36" s="1"/>
  <c r="R48" i="36" s="1"/>
  <c r="P133" i="43"/>
  <c r="P96" i="43"/>
  <c r="P121" i="43"/>
  <c r="O47" i="36" s="1"/>
  <c r="R47" i="36" s="1"/>
  <c r="P91" i="43"/>
  <c r="P61" i="43"/>
  <c r="P139" i="43"/>
  <c r="P134" i="43"/>
  <c r="P132" i="43"/>
  <c r="P55" i="43"/>
  <c r="P30" i="43"/>
  <c r="O43" i="36" s="1"/>
  <c r="R43" i="36" s="1"/>
  <c r="P40" i="43"/>
  <c r="P37" i="43"/>
  <c r="P105" i="43"/>
  <c r="P102" i="43"/>
  <c r="P138" i="43"/>
  <c r="O49" i="36" s="1"/>
  <c r="R49" i="36" s="1"/>
  <c r="P95" i="43"/>
  <c r="P108" i="43"/>
  <c r="P68" i="43"/>
  <c r="P48" i="43"/>
  <c r="P41" i="43"/>
  <c r="P97" i="43"/>
  <c r="J46" i="36"/>
  <c r="O42" i="36"/>
  <c r="F5" i="20"/>
  <c r="F10" i="20" s="1"/>
  <c r="G5" i="38"/>
  <c r="G5" i="20" s="1"/>
  <c r="Q44" i="36" l="1"/>
  <c r="Q45" i="36"/>
  <c r="Q47" i="36"/>
  <c r="Q43" i="36"/>
  <c r="Q49" i="36"/>
  <c r="R42" i="36"/>
  <c r="Q42" i="36"/>
  <c r="J50" i="36"/>
  <c r="O46" i="36"/>
  <c r="D14" i="20"/>
  <c r="H5" i="38"/>
  <c r="G10" i="20"/>
  <c r="Q46" i="36" l="1"/>
  <c r="D40" i="46"/>
  <c r="C45" i="46" s="1"/>
  <c r="D41" i="46"/>
  <c r="C46" i="46" s="1"/>
  <c r="O50" i="36"/>
  <c r="R46" i="36"/>
  <c r="H5" i="20"/>
  <c r="H10" i="20" s="1"/>
  <c r="I5" i="38"/>
  <c r="R50" i="36" l="1"/>
  <c r="Q50" i="36"/>
  <c r="J5" i="38"/>
  <c r="I5" i="20"/>
  <c r="I10" i="20" s="1"/>
  <c r="K5" i="38" l="1"/>
  <c r="J5" i="20"/>
  <c r="J10" i="20" s="1"/>
  <c r="L5" i="38" l="1"/>
  <c r="K5" i="20"/>
  <c r="K10" i="20" s="1"/>
  <c r="M5" i="38" l="1"/>
  <c r="L5" i="20"/>
  <c r="L10" i="20" s="1"/>
  <c r="N5" i="38" l="1"/>
  <c r="M5" i="20"/>
  <c r="M10" i="20" s="1"/>
  <c r="N5" i="20" l="1"/>
  <c r="N10" i="20" s="1"/>
  <c r="D17" i="20" l="1"/>
  <c r="D18" i="20" s="1"/>
  <c r="I20"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Kelly Costa</author>
  </authors>
  <commentList>
    <comment ref="I414" authorId="0" shapeId="0" xr:uid="{85F7321A-05DB-4D8D-BFBC-33EFB1262156}">
      <text>
        <r>
          <rPr>
            <b/>
            <sz val="9"/>
            <color indexed="81"/>
            <rFont val="Segoe UI"/>
            <family val="2"/>
          </rPr>
          <t>Kelly Costa:</t>
        </r>
        <r>
          <rPr>
            <sz val="9"/>
            <color indexed="81"/>
            <rFont val="Segoe UI"/>
            <family val="2"/>
          </rPr>
          <t xml:space="preserve">
confirmar nome na Nota Fiscal quando chegar.</t>
        </r>
      </text>
    </comment>
    <comment ref="E461" authorId="0" shapeId="0" xr:uid="{A71B5221-8470-4CE8-AA03-65A8C76D282C}">
      <text>
        <r>
          <rPr>
            <b/>
            <sz val="9"/>
            <color indexed="81"/>
            <rFont val="Segoe UI"/>
            <family val="2"/>
          </rPr>
          <t>Kelly Costa:</t>
        </r>
        <r>
          <rPr>
            <sz val="9"/>
            <color indexed="81"/>
            <rFont val="Segoe UI"/>
            <family val="2"/>
          </rPr>
          <t xml:space="preserve">
formulário está como lançamento 28 (remanejamento- porém não entendi)</t>
        </r>
      </text>
    </comment>
    <comment ref="H470" authorId="0" shapeId="0" xr:uid="{06F228D1-B60B-4CC3-804A-A8EA00051169}">
      <text>
        <r>
          <rPr>
            <b/>
            <sz val="9"/>
            <color indexed="81"/>
            <rFont val="Segoe UI"/>
            <family val="2"/>
          </rPr>
          <t>Kelly Costa:</t>
        </r>
        <r>
          <rPr>
            <sz val="9"/>
            <color indexed="81"/>
            <rFont val="Segoe UI"/>
            <family val="2"/>
          </rPr>
          <t xml:space="preserve">
não temos rubrica disponivel para viagens do programa Selo</t>
        </r>
      </text>
    </comment>
    <comment ref="H471" authorId="0" shapeId="0" xr:uid="{A302982D-5DBA-4446-9C23-35F9D1F14941}">
      <text>
        <r>
          <rPr>
            <b/>
            <sz val="9"/>
            <color indexed="81"/>
            <rFont val="Segoe UI"/>
            <family val="2"/>
          </rPr>
          <t>Kelly Costa:</t>
        </r>
        <r>
          <rPr>
            <sz val="9"/>
            <color indexed="81"/>
            <rFont val="Segoe UI"/>
            <family val="2"/>
          </rPr>
          <t xml:space="preserve">
não temos rubrica disponivel para viagens do programa Selo</t>
        </r>
      </text>
    </comment>
    <comment ref="F643" authorId="0" shapeId="0" xr:uid="{5AF78778-FA4B-4550-922B-C6EE40F5A3E3}">
      <text>
        <r>
          <rPr>
            <b/>
            <sz val="9"/>
            <color indexed="81"/>
            <rFont val="Segoe UI"/>
            <family val="2"/>
          </rPr>
          <t>Kelly Costa:</t>
        </r>
        <r>
          <rPr>
            <sz val="9"/>
            <color indexed="81"/>
            <rFont val="Segoe UI"/>
            <family val="2"/>
          </rPr>
          <t xml:space="preserve">
não tem email, nem formulário ou algo que especifique a despesa</t>
        </r>
      </text>
    </comment>
  </commentList>
</comments>
</file>

<file path=xl/sharedStrings.xml><?xml version="1.0" encoding="utf-8"?>
<sst xmlns="http://schemas.openxmlformats.org/spreadsheetml/2006/main" count="1935" uniqueCount="575">
  <si>
    <t>Material de Escritorio</t>
  </si>
  <si>
    <t>Salários</t>
  </si>
  <si>
    <t>Aluguel</t>
  </si>
  <si>
    <t>IPTU</t>
  </si>
  <si>
    <t>FGTS</t>
  </si>
  <si>
    <t>TOTAL</t>
  </si>
  <si>
    <t>Vale Alimentação</t>
  </si>
  <si>
    <t>Estagiários</t>
  </si>
  <si>
    <t>Seguro de Vida</t>
  </si>
  <si>
    <t>Assessoria Jurídica</t>
  </si>
  <si>
    <t>FGTS Multa Rescisória</t>
  </si>
  <si>
    <t>2.1.1</t>
  </si>
  <si>
    <t>2.1.2</t>
  </si>
  <si>
    <t>2.1.3</t>
  </si>
  <si>
    <t>2.1.4</t>
  </si>
  <si>
    <t>1.1</t>
  </si>
  <si>
    <t>2.2.1</t>
  </si>
  <si>
    <t>2.2.2</t>
  </si>
  <si>
    <t>2.2.3</t>
  </si>
  <si>
    <t>2.2.4</t>
  </si>
  <si>
    <t>2.2.5</t>
  </si>
  <si>
    <t>__________________________________</t>
  </si>
  <si>
    <t>Período Avaliatório</t>
  </si>
  <si>
    <t>2.3.2</t>
  </si>
  <si>
    <t>2.3.3</t>
  </si>
  <si>
    <t>2.3.4</t>
  </si>
  <si>
    <t>2.3.5</t>
  </si>
  <si>
    <t>2.3.6</t>
  </si>
  <si>
    <t>2.3.7</t>
  </si>
  <si>
    <t>2.3.1</t>
  </si>
  <si>
    <t>Data de Aquisição</t>
  </si>
  <si>
    <t>Fornecedor</t>
  </si>
  <si>
    <t>Nota Fiscal</t>
  </si>
  <si>
    <t>Categoria</t>
  </si>
  <si>
    <t>Encargos</t>
  </si>
  <si>
    <t>Benefícios</t>
  </si>
  <si>
    <t>2.1</t>
  </si>
  <si>
    <t>2.2</t>
  </si>
  <si>
    <t>2.3</t>
  </si>
  <si>
    <t>Subcategoria</t>
  </si>
  <si>
    <t>T</t>
  </si>
  <si>
    <t>(T)</t>
  </si>
  <si>
    <t>(E)</t>
  </si>
  <si>
    <t>(C)</t>
  </si>
  <si>
    <t>Tipo do Documento</t>
  </si>
  <si>
    <t>Subtotal (Pessoal):</t>
  </si>
  <si>
    <t>Vinculação ao Objeto / Justificativa</t>
  </si>
  <si>
    <t>CNPJ - CPF (Favorecido)</t>
  </si>
  <si>
    <t>Plano Odontológico</t>
  </si>
  <si>
    <t>Cesta Básica</t>
  </si>
  <si>
    <t>Assessoria Contábil</t>
  </si>
  <si>
    <t>Cartório</t>
  </si>
  <si>
    <t>Correios e Telégrafos</t>
  </si>
  <si>
    <t>Lanches e Refeiçoes</t>
  </si>
  <si>
    <t>Estacionamento</t>
  </si>
  <si>
    <t>Taxi</t>
  </si>
  <si>
    <t>Seguros de Imóveis</t>
  </si>
  <si>
    <t>Assinatura de Certificado Digital</t>
  </si>
  <si>
    <t>Taxas Municipais, Estaduais e Federais</t>
  </si>
  <si>
    <t>Taxa de Expediente</t>
  </si>
  <si>
    <t>Juros e Multas</t>
  </si>
  <si>
    <t>Despesas Bancárias</t>
  </si>
  <si>
    <t>Veículos</t>
  </si>
  <si>
    <t>Número do Patrimônio</t>
  </si>
  <si>
    <t>Descrição Completa</t>
  </si>
  <si>
    <t>Nº do Documento</t>
  </si>
  <si>
    <t>Forma de Pagamento</t>
  </si>
  <si>
    <t>Outros Benefícios</t>
  </si>
  <si>
    <t>Uniformes</t>
  </si>
  <si>
    <t>Combustível</t>
  </si>
  <si>
    <t>Água e Esgoto</t>
  </si>
  <si>
    <t>Energia Elétrica</t>
  </si>
  <si>
    <t>Serviços de Motoboy</t>
  </si>
  <si>
    <t>Locação de Veículos</t>
  </si>
  <si>
    <t>Serviços Gráficos</t>
  </si>
  <si>
    <t>Material Pedagógico/Didático</t>
  </si>
  <si>
    <t>Serviços de Mão-de-obra Terceirizada</t>
  </si>
  <si>
    <t>Fretes e Carretos</t>
  </si>
  <si>
    <t>Locação de Equipamentos e Máquinas</t>
  </si>
  <si>
    <t>Salários e Remunerações</t>
  </si>
  <si>
    <t>Outros Gastos com Pessoal</t>
  </si>
  <si>
    <t>Localização do Bem</t>
  </si>
  <si>
    <t>(G)</t>
  </si>
  <si>
    <t>Nº Lançto</t>
  </si>
  <si>
    <t>Eventos</t>
  </si>
  <si>
    <t>Cursos</t>
  </si>
  <si>
    <t>2.1.1.1</t>
  </si>
  <si>
    <t>2.1.1.2</t>
  </si>
  <si>
    <t>2.1.1.3</t>
  </si>
  <si>
    <t>2.1.1.4</t>
  </si>
  <si>
    <t>2.1.1.5</t>
  </si>
  <si>
    <t>Subtotal Salários :</t>
  </si>
  <si>
    <t>2.1.2.1</t>
  </si>
  <si>
    <t>Subtotal Estagiários:</t>
  </si>
  <si>
    <t>2.1.3.1</t>
  </si>
  <si>
    <t>2.1.4.1</t>
  </si>
  <si>
    <t>2.1.4.2</t>
  </si>
  <si>
    <t>2.1.4.3</t>
  </si>
  <si>
    <t>2.1.4.4</t>
  </si>
  <si>
    <t>2.1.4.5</t>
  </si>
  <si>
    <t>Subtotal Encargos Trabalhistas:</t>
  </si>
  <si>
    <t>Subtotal Benefícios:</t>
  </si>
  <si>
    <t>2.2.6</t>
  </si>
  <si>
    <t>2.2.7</t>
  </si>
  <si>
    <t>2.2.8</t>
  </si>
  <si>
    <t>2.2.9</t>
  </si>
  <si>
    <t>2.2.10</t>
  </si>
  <si>
    <t>2.2.11</t>
  </si>
  <si>
    <t>2.2.12</t>
  </si>
  <si>
    <t>2.2.13</t>
  </si>
  <si>
    <t>2.2.14</t>
  </si>
  <si>
    <t>2.2.15</t>
  </si>
  <si>
    <t>2.2.16</t>
  </si>
  <si>
    <t>2.2.17</t>
  </si>
  <si>
    <t>2.2.18</t>
  </si>
  <si>
    <t>2.2.19</t>
  </si>
  <si>
    <t>2.2.20</t>
  </si>
  <si>
    <t>2.2.21</t>
  </si>
  <si>
    <t>2.2.22</t>
  </si>
  <si>
    <t>2.2.23</t>
  </si>
  <si>
    <t>2.2.24</t>
  </si>
  <si>
    <t>2.2.25</t>
  </si>
  <si>
    <t>2.3.8</t>
  </si>
  <si>
    <t>2.3.9</t>
  </si>
  <si>
    <t>2.3.10</t>
  </si>
  <si>
    <t>Material de Copa e Cozinha</t>
  </si>
  <si>
    <t>2.3.11</t>
  </si>
  <si>
    <t>Material de Limpeza</t>
  </si>
  <si>
    <t>2.3.12</t>
  </si>
  <si>
    <t>2.3.13</t>
  </si>
  <si>
    <t>Aquisição de Bens Permanentes</t>
  </si>
  <si>
    <t>2.2.26</t>
  </si>
  <si>
    <t>2.2.27</t>
  </si>
  <si>
    <t>2.2.28</t>
  </si>
  <si>
    <t>2.2.29</t>
  </si>
  <si>
    <t>2.2.30</t>
  </si>
  <si>
    <t>2.2.31</t>
  </si>
  <si>
    <t>2.2.32</t>
  </si>
  <si>
    <t>2.2.33</t>
  </si>
  <si>
    <t>2.2.34</t>
  </si>
  <si>
    <t>Condomínio</t>
  </si>
  <si>
    <t>Entrada de Recursos</t>
  </si>
  <si>
    <t>Saída de Recursos</t>
  </si>
  <si>
    <t>Previsto
(-) Realizado</t>
  </si>
  <si>
    <t>Previsto</t>
  </si>
  <si>
    <t>Realizado</t>
  </si>
  <si>
    <t>Vale Transporte</t>
  </si>
  <si>
    <t>Valor</t>
  </si>
  <si>
    <t>Telefone Fixo</t>
  </si>
  <si>
    <t>Telefone Móvel</t>
  </si>
  <si>
    <t>Data do Documento</t>
  </si>
  <si>
    <t>Outras Receitas</t>
  </si>
  <si>
    <t>Adicional Noturno</t>
  </si>
  <si>
    <t>2.1.4.6</t>
  </si>
  <si>
    <t>2.1.4.7</t>
  </si>
  <si>
    <t>2.1.3.2</t>
  </si>
  <si>
    <t>Rescisão de Trabalho (Saldo Salário, Aviso Prévio, outros)</t>
  </si>
  <si>
    <t>Despesas Sindicais</t>
  </si>
  <si>
    <t>Consultoria</t>
  </si>
  <si>
    <t>Serviços de Segurança</t>
  </si>
  <si>
    <t>Medicina e Segurança do Trabalho</t>
  </si>
  <si>
    <t>Serviços de Internet (Web Design, Hospedagem de Site, outros)</t>
  </si>
  <si>
    <t>Justificativa para a aquisição</t>
  </si>
  <si>
    <t>Gastos com Pessoal</t>
  </si>
  <si>
    <t>Internet</t>
  </si>
  <si>
    <t>Publicidade, Comunicação e Marketing</t>
  </si>
  <si>
    <t>Assinatura de Periódicos e Aquisição de Livros</t>
  </si>
  <si>
    <t>Aquisição e Suporte em Softwares</t>
  </si>
  <si>
    <t>Manutenção e Reparos em Redes e Computadores</t>
  </si>
  <si>
    <t>Serviços de Instalação e Manutenção Elétrica e Hidráulica</t>
  </si>
  <si>
    <t>Manutenção e Reparos em Ar Condicionado</t>
  </si>
  <si>
    <t>Serviços de Entrega/Recarga de Vale Transportes</t>
  </si>
  <si>
    <t>2.2.35</t>
  </si>
  <si>
    <t>2.2.36</t>
  </si>
  <si>
    <t>2.2.37</t>
  </si>
  <si>
    <t>2.2.38</t>
  </si>
  <si>
    <t>2.2.39</t>
  </si>
  <si>
    <t>2.2.40</t>
  </si>
  <si>
    <t>2.2.41</t>
  </si>
  <si>
    <t>2.2.42</t>
  </si>
  <si>
    <t>2.2.43</t>
  </si>
  <si>
    <t>2.2.44</t>
  </si>
  <si>
    <t>2.2.45</t>
  </si>
  <si>
    <t>2.2.46</t>
  </si>
  <si>
    <t>2.2.47</t>
  </si>
  <si>
    <t>2.2.48</t>
  </si>
  <si>
    <t>Locação de Veículos com Motorista</t>
  </si>
  <si>
    <t>2.2.49</t>
  </si>
  <si>
    <t>2.2.50</t>
  </si>
  <si>
    <t>2.2.51</t>
  </si>
  <si>
    <t>2.2.52</t>
  </si>
  <si>
    <t>IPVA/Seguro Obrigatório/Licenciamento</t>
  </si>
  <si>
    <t>2.2.53</t>
  </si>
  <si>
    <t>Seguro de Veículos</t>
  </si>
  <si>
    <t>2.2.54</t>
  </si>
  <si>
    <t>Manutenção em Veículos</t>
  </si>
  <si>
    <t>2.2.55</t>
  </si>
  <si>
    <t>2.2.56</t>
  </si>
  <si>
    <t>Despesas de Viagem - Passagem Terrestre</t>
  </si>
  <si>
    <t>2.2.57</t>
  </si>
  <si>
    <t>2.2.58</t>
  </si>
  <si>
    <t>2.2.59</t>
  </si>
  <si>
    <t>2.2.60</t>
  </si>
  <si>
    <t>Serviços de Registro/Produção Audiovisual</t>
  </si>
  <si>
    <t>Locação de Espaço</t>
  </si>
  <si>
    <t>Coleção e Materiais Bibliográficos</t>
  </si>
  <si>
    <t>Equipamentos de Comunicação e Telefonia</t>
  </si>
  <si>
    <t>Equipamentos de Informática</t>
  </si>
  <si>
    <t>Equipamentos de Segurança Eletrônica</t>
  </si>
  <si>
    <t>Equipamentos de Som, Vídeo, Fotográfico e Cinematográfico</t>
  </si>
  <si>
    <t>Instrumentos Musicais e Artísticos</t>
  </si>
  <si>
    <t>Máquinas, Aparelhos, Utensílios e Equip. de Uso Administrativo</t>
  </si>
  <si>
    <t>Máquinas, Aparelhos, Utensílios e Equipamentos de Uso Industrial</t>
  </si>
  <si>
    <t>Material Didático</t>
  </si>
  <si>
    <t>Material Esportivo e Recreativo</t>
  </si>
  <si>
    <t>Mobiliário</t>
  </si>
  <si>
    <t>Outros Materiais Permanentes</t>
  </si>
  <si>
    <t>(S)</t>
  </si>
  <si>
    <t>(SR)</t>
  </si>
  <si>
    <t>2.1.3.3</t>
  </si>
  <si>
    <t>2.1.3.4</t>
  </si>
  <si>
    <t>2.1.3.5</t>
  </si>
  <si>
    <t>2.1.3.6</t>
  </si>
  <si>
    <t>2.1.3.7</t>
  </si>
  <si>
    <t>2.1.3.8</t>
  </si>
  <si>
    <t>2.1.3.9</t>
  </si>
  <si>
    <t>2.1.3.10</t>
  </si>
  <si>
    <t>2.1.3.11</t>
  </si>
  <si>
    <t>Bolsa Estágio</t>
  </si>
  <si>
    <t>2.1.2.2</t>
  </si>
  <si>
    <t>Auxílio Transporte</t>
  </si>
  <si>
    <t>INSS Patronal</t>
  </si>
  <si>
    <t>Serviços de Montagem e Desmontagem de Mobiliário</t>
  </si>
  <si>
    <t>Material de Informática</t>
  </si>
  <si>
    <t>(S) Total de Saídas:</t>
  </si>
  <si>
    <t>(E) Total de Entradas:</t>
  </si>
  <si>
    <t>(SF)</t>
  </si>
  <si>
    <t>Recursos Comprometidos</t>
  </si>
  <si>
    <t>(S) Total de Saídas</t>
  </si>
  <si>
    <t>Subtotal Pessoal:</t>
  </si>
  <si>
    <t>(E) Total de Entradas</t>
  </si>
  <si>
    <t>Buffet</t>
  </si>
  <si>
    <t>PIS</t>
  </si>
  <si>
    <t>13º Salário</t>
  </si>
  <si>
    <t>1/3 de Férias</t>
  </si>
  <si>
    <t>Gastos Gerais</t>
  </si>
  <si>
    <t>Valor (R$)</t>
  </si>
  <si>
    <t>Total</t>
  </si>
  <si>
    <t>Entrada de Provisionamentos com Pessoal</t>
  </si>
  <si>
    <t>Total de Entradas</t>
  </si>
  <si>
    <t>Transporte de Provisionamentos Anteriores</t>
  </si>
  <si>
    <t>Provisionamento do Período</t>
  </si>
  <si>
    <t>Provisonamentos de Pessoal</t>
  </si>
  <si>
    <t>(PP)</t>
  </si>
  <si>
    <t>Data
Pgto</t>
  </si>
  <si>
    <t>Mês
Comp.</t>
  </si>
  <si>
    <r>
      <rPr>
        <sz val="9"/>
        <rFont val="Arial"/>
        <family val="2"/>
      </rPr>
      <t>N</t>
    </r>
    <r>
      <rPr>
        <b/>
        <sz val="9"/>
        <rFont val="Arial"/>
        <family val="2"/>
      </rPr>
      <t>º</t>
    </r>
  </si>
  <si>
    <t>Mês de
Comp.</t>
  </si>
  <si>
    <t>Férias</t>
  </si>
  <si>
    <t>Valor de Aquisição</t>
  </si>
  <si>
    <t>Tabela 1 - Resumo das Movimentações Financeiras no Período em Regime de Caixa</t>
  </si>
  <si>
    <t>Transporte de Saldo Acumulado (SA)</t>
  </si>
  <si>
    <t>Realizado
(/) Previsto</t>
  </si>
  <si>
    <t>Tabela 2 - Comparativo entre Receitas e Gastos Previstos e Realizados no Período em Regime de Competência</t>
  </si>
  <si>
    <t>Outros Encargos Trabalhistas</t>
  </si>
  <si>
    <t>Outros Gastos Gerais</t>
  </si>
  <si>
    <t>Total de Entradas de Recursos</t>
  </si>
  <si>
    <t>Total de Saídas de Recursos</t>
  </si>
  <si>
    <t>Despesas de Viagem</t>
  </si>
  <si>
    <t>Gastos do Provisionamentos com Pessoal</t>
  </si>
  <si>
    <t>Total de Gastos</t>
  </si>
  <si>
    <t>Cancelamento de Provisionamentos com Pessoal</t>
  </si>
  <si>
    <t>Total de Cancelamentos</t>
  </si>
  <si>
    <t>Apropriação às Atividades</t>
  </si>
  <si>
    <t>Área Fim</t>
  </si>
  <si>
    <t>Área Meio</t>
  </si>
  <si>
    <t>Nº</t>
  </si>
  <si>
    <t>N/A</t>
  </si>
  <si>
    <t>Destinação</t>
  </si>
  <si>
    <t>%</t>
  </si>
  <si>
    <t>Tabela 4 - Demonstrativo Analítico das Receitas e Gastos Mensais em Regime de Caixa</t>
  </si>
  <si>
    <t>Tabela 5 - Demonstrativo Analítico das Receitas e Gastos Mensais em Regime de Competência</t>
  </si>
  <si>
    <t>2.4</t>
  </si>
  <si>
    <t>1.2</t>
  </si>
  <si>
    <t>Plano de Saúde</t>
  </si>
  <si>
    <t>Auditoria Externa</t>
  </si>
  <si>
    <t>Serviços de Manutenção em Equipamentos e Máquinas</t>
  </si>
  <si>
    <t>Despesas de Viagem - Passagem Aérea</t>
  </si>
  <si>
    <t>a</t>
  </si>
  <si>
    <t>2.1.4.8</t>
  </si>
  <si>
    <t>Bem Estar Social</t>
  </si>
  <si>
    <t>Tabela 6 - Demonstrativo Mensal dos Recursos Provisionados com Pessoal</t>
  </si>
  <si>
    <t>Tabela 8 - Demonstrativo dos Recursos Comprometidos ao Final do Período</t>
  </si>
  <si>
    <t>1º Relatório Gerencial Financeiro</t>
  </si>
  <si>
    <t>2º Relatório Gerencial Financeiro</t>
  </si>
  <si>
    <t>3º Relatório Gerencial Financeiro</t>
  </si>
  <si>
    <t>4º Relatório Gerencial Financeiro</t>
  </si>
  <si>
    <t>5º Relatório Gerencial Financeiro</t>
  </si>
  <si>
    <t>6º Relatório Gerencial Financeiro</t>
  </si>
  <si>
    <t>7º Relatório Gerencial Financeiro</t>
  </si>
  <si>
    <t>8º Relatório Gerencial Financeiro</t>
  </si>
  <si>
    <t>9º Relatório Gerencial Financeiro</t>
  </si>
  <si>
    <t>10º Relatório Gerencial Financeiro</t>
  </si>
  <si>
    <t>11º Relatório Gerencial Financeiro</t>
  </si>
  <si>
    <t>12º Relatório Gerencial Financeiro</t>
  </si>
  <si>
    <t>13º Relatório Gerencial Financeiro</t>
  </si>
  <si>
    <t>14º Relatório Gerencial Financeiro</t>
  </si>
  <si>
    <t>15º Relatório Gerencial Financeiro</t>
  </si>
  <si>
    <t>16º Relatório Gerencial Financeiro</t>
  </si>
  <si>
    <t>17º Relatório Gerencial Financeiro</t>
  </si>
  <si>
    <t>18º Relatório Gerencial Financeiro</t>
  </si>
  <si>
    <t>19º Relatório Gerencial Financeiro</t>
  </si>
  <si>
    <t>20º Relatório Gerencial Financeiro</t>
  </si>
  <si>
    <t>21º Relatório Gerencial Financeiro</t>
  </si>
  <si>
    <t>22º Relatório Gerencial Financeiro</t>
  </si>
  <si>
    <t>23º Relatório Gerencial Financeiro</t>
  </si>
  <si>
    <t>24º Relatório Gerencial Financeiro</t>
  </si>
  <si>
    <t>Realizado (/) Previsto</t>
  </si>
  <si>
    <t>Adiantamento de Recursos de Repasse Anterior:</t>
  </si>
  <si>
    <t>(AR)</t>
  </si>
  <si>
    <t>1.3</t>
  </si>
  <si>
    <t>1.3.1</t>
  </si>
  <si>
    <t>Receitas Arrecadadas Previstas</t>
  </si>
  <si>
    <t>1.3.2</t>
  </si>
  <si>
    <t>Rendimentos Fin. c/ Destinação Específica</t>
  </si>
  <si>
    <t>1.3.3</t>
  </si>
  <si>
    <t>Repasses</t>
  </si>
  <si>
    <t>Rendimentos Fin.</t>
  </si>
  <si>
    <t>DSR Adicional Noturno</t>
  </si>
  <si>
    <t>Horas Extras</t>
  </si>
  <si>
    <t>DSR Horas Extras</t>
  </si>
  <si>
    <t>2.1.1.6</t>
  </si>
  <si>
    <t>Adicional Periculosidade</t>
  </si>
  <si>
    <t>2.1.1.7</t>
  </si>
  <si>
    <t>Gratificação de função</t>
  </si>
  <si>
    <t>2.1.1.8</t>
  </si>
  <si>
    <t>Subtotal Aquisição de Bens:</t>
  </si>
  <si>
    <t>Partituras</t>
  </si>
  <si>
    <t>2.3.14</t>
  </si>
  <si>
    <t>Cessão de Imagem</t>
  </si>
  <si>
    <t>2.1.4.9</t>
  </si>
  <si>
    <t>Receitas Arrecadadas</t>
  </si>
  <si>
    <t>Subtotal Receitas:</t>
  </si>
  <si>
    <t>Subtotal: Gastos Gerais</t>
  </si>
  <si>
    <t>Subtotal Gastos Gerais:</t>
  </si>
  <si>
    <t>% do Total</t>
  </si>
  <si>
    <t>Saldo</t>
  </si>
  <si>
    <t>Transporte de Saldo</t>
  </si>
  <si>
    <t>Transferência para Reserva</t>
  </si>
  <si>
    <t>Gastos da Reserva</t>
  </si>
  <si>
    <t>Rendimentos Fin da Reserva</t>
  </si>
  <si>
    <t>Distribuição Gerencial dos Recursos</t>
  </si>
  <si>
    <t>Saldo Financeiro  (Somatório)</t>
  </si>
  <si>
    <t>Saldo Financeiro Apurado (T+E-S)</t>
  </si>
  <si>
    <t>Transporte de Saldo Financeiro Anterior</t>
  </si>
  <si>
    <t>Saldo Remanescente (SF-PP-C-AR)</t>
  </si>
  <si>
    <t>Composição do Saldo Financeiro (SF)</t>
  </si>
  <si>
    <t>CONFERENCIA (Saldo Existente - Apurado)</t>
  </si>
  <si>
    <t>Movimentação da Reserva de Recursos</t>
  </si>
  <si>
    <t>Saldo Extrato C/C</t>
  </si>
  <si>
    <t>Saldo Fundo Fixo</t>
  </si>
  <si>
    <t>( = ) Saldo Financeiro</t>
  </si>
  <si>
    <t>Destinação dos Gastos Gerais e de Pessoal</t>
  </si>
  <si>
    <t>Destinação dos Gastos de Pessoal</t>
  </si>
  <si>
    <t>Atividades</t>
  </si>
  <si>
    <t>Saldo Extrato CI 2</t>
  </si>
  <si>
    <t>Saldo Extrato CI 1</t>
  </si>
  <si>
    <t>Nome do Favorecido</t>
  </si>
  <si>
    <t>Tabela 3 - Demonstrativo dos Gastos das Atividades</t>
  </si>
  <si>
    <t>Tabela 7 - Lista de Bens Permanentes Adquiridos no Ano</t>
  </si>
  <si>
    <t>Termo de Parceria</t>
  </si>
  <si>
    <t>DECLARAÇÃO DE VERACIDADE</t>
  </si>
  <si>
    <t>Tabela 9 - Diário de Entradas e Saídas</t>
  </si>
  <si>
    <t>Tabela 10 - Diário de Entradas e Saídas da Reserva de Recursos</t>
  </si>
  <si>
    <t>25º Relatório Gerencial Financeiro</t>
  </si>
  <si>
    <t>26º Relatório Gerencial Financeiro</t>
  </si>
  <si>
    <t>27º Relatório Gerencial Financeiro</t>
  </si>
  <si>
    <t>28º Relatório Gerencial Financeiro</t>
  </si>
  <si>
    <t>29º Relatório Gerencial Financeiro</t>
  </si>
  <si>
    <t>30º Relatório Gerencial Financeiro</t>
  </si>
  <si>
    <t>31º Relatório Gerencial Financeiro</t>
  </si>
  <si>
    <t>32º Relatório Gerencial Financeiro</t>
  </si>
  <si>
    <t>33º Relatório Gerencial Financeiro</t>
  </si>
  <si>
    <t>34º Relatório Gerencial Financeiro</t>
  </si>
  <si>
    <t>Relatório Financeiro 2024</t>
  </si>
  <si>
    <t>Contrato de Gestão</t>
  </si>
  <si>
    <t>Relatório Gerencial Financeiro | Belo Horizonte | Versão 4.1 | dezembro | 2024 |</t>
  </si>
  <si>
    <t>1º Relatório Financeiro</t>
  </si>
  <si>
    <t>2º Relatório Financeiro</t>
  </si>
  <si>
    <t>3º Relatório Financeiro</t>
  </si>
  <si>
    <t>4º Relatório Financeiro</t>
  </si>
  <si>
    <t>5º Relatório Financeiro</t>
  </si>
  <si>
    <t>6º Relatório Financeiro</t>
  </si>
  <si>
    <t>7º Relatório Financeiro</t>
  </si>
  <si>
    <t>8º Relatório Financeiro</t>
  </si>
  <si>
    <t>9º Relatório Financeiro</t>
  </si>
  <si>
    <t>10º Relatório Financeiro</t>
  </si>
  <si>
    <t>11º Relatório Financeiro</t>
  </si>
  <si>
    <t>12º Relatório Financeiro</t>
  </si>
  <si>
    <t>13º Relatório Financeiro</t>
  </si>
  <si>
    <t>14º Relatório Financeiro</t>
  </si>
  <si>
    <t>15º Relatório Financeiro</t>
  </si>
  <si>
    <t>16º Relatório Financeiro</t>
  </si>
  <si>
    <t>17º Relatório Financeiro</t>
  </si>
  <si>
    <t>18º Relatório Financeiro</t>
  </si>
  <si>
    <t>19º Relatório Financeiro</t>
  </si>
  <si>
    <t>20º Relatório Financeiro</t>
  </si>
  <si>
    <t>21º Relatório Financeiro</t>
  </si>
  <si>
    <t>22º Relatório Financeiro</t>
  </si>
  <si>
    <t>23º Relatório Financeiro</t>
  </si>
  <si>
    <t>24º Relatório Financeiro</t>
  </si>
  <si>
    <t>25º Relatório Financeiro</t>
  </si>
  <si>
    <t>26º Relatório Financeiro</t>
  </si>
  <si>
    <t>27º Relatório Financeiro</t>
  </si>
  <si>
    <t>28º Relatório Financeiro</t>
  </si>
  <si>
    <t>29º Relatório Financeiro</t>
  </si>
  <si>
    <t>30º Relatório Financeiro</t>
  </si>
  <si>
    <t>31º Relatório Financeiro</t>
  </si>
  <si>
    <t>32º Relatório Financeiro</t>
  </si>
  <si>
    <t>33º Relatório Financeiro</t>
  </si>
  <si>
    <t>34º Relatório Financeiro</t>
  </si>
  <si>
    <t>35º Relatório Gerencial Financeiro</t>
  </si>
  <si>
    <t>35º Relatório Financeiro</t>
  </si>
  <si>
    <t>36º Relatório Gerencial Financeiro</t>
  </si>
  <si>
    <t>36º Relatório Financeiro</t>
  </si>
  <si>
    <t>37º Relatório Gerencial Financeiro</t>
  </si>
  <si>
    <t>37º Relatório Financeiro</t>
  </si>
  <si>
    <t>38º Relatório Gerencial Financeiro</t>
  </si>
  <si>
    <t>38º Relatório Financeiro</t>
  </si>
  <si>
    <t>39º Relatório Gerencial Financeiro</t>
  </si>
  <si>
    <t>39º Relatório Financeiro</t>
  </si>
  <si>
    <t>40º Relatório Gerencial Financeiro</t>
  </si>
  <si>
    <t>40º Relatório Financeiro</t>
  </si>
  <si>
    <t>Relatório Financeiro 2018</t>
  </si>
  <si>
    <t>Relatório Financeiro 2019</t>
  </si>
  <si>
    <t>Relatório Financeiro 2020</t>
  </si>
  <si>
    <t>Relatório Financeiro 2021</t>
  </si>
  <si>
    <t>Relatório Financeiro 2022</t>
  </si>
  <si>
    <t>Relatório Financeiro 2023</t>
  </si>
  <si>
    <t>Rescisão de Trabalho</t>
  </si>
  <si>
    <t>2.2.61</t>
  </si>
  <si>
    <t>2.2.62</t>
  </si>
  <si>
    <t>2.2.63</t>
  </si>
  <si>
    <t>2.2.64</t>
  </si>
  <si>
    <t>Oficinas do Programa Fica Vivo!</t>
  </si>
  <si>
    <t>Olimpíadas do Programa Fica Vivo!</t>
  </si>
  <si>
    <t>Projetos de Prevenção à Criminalidade</t>
  </si>
  <si>
    <t>Oficinas do Programa Mediação de Conflitos</t>
  </si>
  <si>
    <t>Transferência</t>
  </si>
  <si>
    <t>07.514.913/0001-75</t>
  </si>
  <si>
    <t>Instituto Elo</t>
  </si>
  <si>
    <t>Alelo Instituição de Pagamento S.A</t>
  </si>
  <si>
    <t>04.740.876/0001-25</t>
  </si>
  <si>
    <t>Contrato de Gestão nº. 002/2019 celebrado entre a Secretaria de Justiça e Segurança Pública do Estado de Minas Gerais - SEJUSP e o Instituto Elo</t>
  </si>
  <si>
    <t>nº 02/2019</t>
  </si>
  <si>
    <t>02.131.247/0001-72</t>
  </si>
  <si>
    <t>34.002.229/0001-87</t>
  </si>
  <si>
    <t>364341636000018.</t>
  </si>
  <si>
    <t>Transferência de rendimentos para conta Reserva de Recursos, conforme previsto no inciso I do Art.89 do Decreto Estadual 47553/2018. - referente 12/2024</t>
  </si>
  <si>
    <t>Ministerio da Economia</t>
  </si>
  <si>
    <t>Ministerio do Trabalho e Emprego</t>
  </si>
  <si>
    <t>Repasse de IRRF sobre folha de pagamento e 13º salário.</t>
  </si>
  <si>
    <t>FGTS sobre folha de pagamento e 2ª parcela do 13º salário.</t>
  </si>
  <si>
    <t>Outras Entidades (Terceiros) (4,5%).</t>
  </si>
  <si>
    <t>Ministerio da Previdência e Assistência Social - MPAS.</t>
  </si>
  <si>
    <t>04.487.255/0001-81</t>
  </si>
  <si>
    <t>Repasse de Coparticipação Plano de saúde descontado dos funcionários em folha de pagamento.</t>
  </si>
  <si>
    <t>01.704.513/0001-46</t>
  </si>
  <si>
    <t>Salários referente a 10 funcionários.</t>
  </si>
  <si>
    <t>Benefício concedido mediante a Convenção Coletiva de Trabalho 2024 - Medicamentos para Todos -  10 funcionários.</t>
  </si>
  <si>
    <t>Sind Empreg Inst Benef Relig Filant Mg - Sintibref Mg</t>
  </si>
  <si>
    <t>Bem Estar Social referente a 10  funcionários.</t>
  </si>
  <si>
    <t>Proagir Clube de Beneficios Sociais</t>
  </si>
  <si>
    <t xml:space="preserve">Repasse de INSS descontado dos funcionários em folha de pagamento </t>
  </si>
  <si>
    <t>Unimed Seguros Saúde S.A</t>
  </si>
  <si>
    <t xml:space="preserve">Seguro de vida para 10 funcionários do Contrato de Gestão 002/2019. </t>
  </si>
  <si>
    <t>SulAmérica Seguros de Pessoas e Previdência S.A</t>
  </si>
  <si>
    <t>Recarga de cartão alimentação para 10 funcionários.</t>
  </si>
  <si>
    <t>Férias referente a 21/11/2024 a 05/12/2024</t>
  </si>
  <si>
    <t>Larissa Stefanie Monteiro</t>
  </si>
  <si>
    <t>Sispag Salários</t>
  </si>
  <si>
    <t>S/Nº</t>
  </si>
  <si>
    <t>Boleto Bancário</t>
  </si>
  <si>
    <t>364356577000017.</t>
  </si>
  <si>
    <t>000005720388107.</t>
  </si>
  <si>
    <t>Extrato Bancário</t>
  </si>
  <si>
    <t>Guia/Boleto</t>
  </si>
  <si>
    <t>GDJE</t>
  </si>
  <si>
    <t>565353542000021.</t>
  </si>
  <si>
    <t>DCTFWeb</t>
  </si>
  <si>
    <t>07.16.25013.1538126-5</t>
  </si>
  <si>
    <t>GFD - Guia de FGTS Digital</t>
  </si>
  <si>
    <t>0125011449466039-1</t>
  </si>
  <si>
    <t>Apólice</t>
  </si>
  <si>
    <t>661472 / 527044</t>
  </si>
  <si>
    <t>002025012916558.</t>
  </si>
  <si>
    <t>Plano odontológico para 10 funcionários e 04 dependentes (descontado em folha de pagamento).</t>
  </si>
  <si>
    <t>OdontoPrev S.A</t>
  </si>
  <si>
    <t>58.119.199/0001-51</t>
  </si>
  <si>
    <t>Fatura</t>
  </si>
  <si>
    <t>Rendimento de aplicação Financeira TRUST DI - Itaú</t>
  </si>
  <si>
    <t>Crédito</t>
  </si>
  <si>
    <t>Extrato de Aplicação Financeira</t>
  </si>
  <si>
    <t>168143575000035.</t>
  </si>
  <si>
    <t>Transferência de rendimentos para conta Reserva de Recursos, conforme previsto no inciso I do Art.89 do Decreto Estadual 47553/2018. - referente 01/2025</t>
  </si>
  <si>
    <t>Repasse de IRRF sobre folha de pagamento.</t>
  </si>
  <si>
    <t>07.16.25049.1077494-9</t>
  </si>
  <si>
    <t>FGTS sobre folha de pagamento.</t>
  </si>
  <si>
    <t>0125021855313742-3</t>
  </si>
  <si>
    <t>001227676323308.</t>
  </si>
  <si>
    <t>572041732000031.</t>
  </si>
  <si>
    <t>Transferência de rendimentos para conta Reserva de Recursos, conforme previsto no inciso I do Art.89 do Decreto Estadual 47553/2018. - referente 02/2025</t>
  </si>
  <si>
    <t>Devolução de valores referente a férias do funcionário Gabriel Silva Sousa, pago pelo Estadual conforme lançamento de n° 5431 e 5432.</t>
  </si>
  <si>
    <t>Devolução de valores referente a 1/3 de férias do funcionário Gabriel Silva Sousa, pago pelo Estadual conforme lançamento de n° 5431 e 5432.</t>
  </si>
  <si>
    <t>Devolução de valores referente a férias da funcionária Giovana Braga Santos, pago pelo Estadual conforme lançamento de n° 5431 e 5432.</t>
  </si>
  <si>
    <t>Devolução de valores referente a 1/3 de férias da funcionária Giovana Braga Santos, pago pelo Estadual conforme lançamento de n° 5431 e 5432.</t>
  </si>
  <si>
    <t>773298336000018.</t>
  </si>
  <si>
    <t>773298336000026.</t>
  </si>
  <si>
    <t xml:space="preserve">Plano de Saúde para 10 funcionários do Contrato de Gestão 002/2019. </t>
  </si>
  <si>
    <t>173815815000023.</t>
  </si>
  <si>
    <t>07.16.25071.6151585-1</t>
  </si>
  <si>
    <t>0125031259249708-4</t>
  </si>
  <si>
    <t>Devolução referente a diferença gerado pelo local de pernoite no endosso na apólice nº 31.74.2024.0297407 do veículo Duster placa SHS1D59, transferido da UPC de Juiz de Fora para Téofilo Otoni.</t>
  </si>
  <si>
    <t>Expresso Planalto Transporte e Logistica Ltda</t>
  </si>
  <si>
    <t>08.352.952/0009-33</t>
  </si>
  <si>
    <t>Recarga de cartão de transporte para 01 funcionário de Pouso Alegre.</t>
  </si>
  <si>
    <t>774464128000017.</t>
  </si>
  <si>
    <t>Gleiber Gomes de Oliveira</t>
  </si>
  <si>
    <t>Diretor Presidente</t>
  </si>
  <si>
    <t>Recarga de cartão alimentação para 01 funcionário.</t>
  </si>
  <si>
    <t>776816634000039.</t>
  </si>
  <si>
    <t>Contribuição Negocial Assistencial descontada em folha de pagamento dos funcionários (10 funcionários).</t>
  </si>
  <si>
    <t>003073215234947.</t>
  </si>
  <si>
    <t>07.16.25105.7706132-1</t>
  </si>
  <si>
    <t>0125041465064193-9</t>
  </si>
  <si>
    <t>Benedilson dos Passos Lopes</t>
  </si>
  <si>
    <t>Férias referente a 06/05/2025 a 20/05/2025.</t>
  </si>
  <si>
    <t>002025042917442.</t>
  </si>
  <si>
    <t>Transferência de rendimentos para conta Reserva de Recursos, conforme previsto no inciso I do Art.89 do Decreto Estadual 47553/2018. - referente 03/2025</t>
  </si>
  <si>
    <t>FGTS Rescisorio</t>
  </si>
  <si>
    <t>Guia de Recolhimento Rescisório do FGTS</t>
  </si>
  <si>
    <t>0125050267812284-0</t>
  </si>
  <si>
    <t>Brena Pereira Brandao</t>
  </si>
  <si>
    <t>Eliene de Jesus Silva</t>
  </si>
  <si>
    <t>0125050267839283-9</t>
  </si>
  <si>
    <t>0125043067679281-2</t>
  </si>
  <si>
    <t>Isadora Loyola Pinheiro</t>
  </si>
  <si>
    <t>13º Salário sobre TRCT</t>
  </si>
  <si>
    <t>Férias sobre TRCT</t>
  </si>
  <si>
    <t>1/3 de Férias sobre TRCT</t>
  </si>
  <si>
    <t>Rescisão de Trabalho (Saldo Salário, Aviso Prévio, outros) sobre TRCT</t>
  </si>
  <si>
    <t>002025050514577.</t>
  </si>
  <si>
    <t>XXX.353.346-XX</t>
  </si>
  <si>
    <t>002025050514703.</t>
  </si>
  <si>
    <t>002025050514734.</t>
  </si>
  <si>
    <t>Salários referente a 07 funcionários.</t>
  </si>
  <si>
    <t>580704064000115.</t>
  </si>
  <si>
    <t>980590790000222.</t>
  </si>
  <si>
    <t>0125051470280413-9</t>
  </si>
  <si>
    <t>07.16.25134.5744472-4</t>
  </si>
  <si>
    <t>002025051902412.</t>
  </si>
  <si>
    <t>Transferência de rendimentos para conta Reserva de Recursos, conforme previsto no inciso I do Art.89 do Decreto Estadual 47553/2018. - referente 04/2025</t>
  </si>
  <si>
    <t>Rendimento de aplicação Financeira automática</t>
  </si>
  <si>
    <t>382793925000117.</t>
  </si>
  <si>
    <t>Estorno de transferência de rendimentos para conta Reserva de Recurso.</t>
  </si>
  <si>
    <t>Transferência de rendimentos para conta Reserva de Recurso, conforme previsto no inciso I do Art. 89 do Decreto Estadual 47553/2018.</t>
  </si>
  <si>
    <t xml:space="preserve">Devolução referente a diferença gerado pelo local de pernoite no endosso na apólice nº 31.74.2024.0297407 do veículo Duster placa SHS1D59, transferido da UPC de Juiz de Fora para Téofilo Otoni, valor devido ao recurso Estadual e devolvido pela seguradora na conta do recurso FUNEMP. </t>
  </si>
  <si>
    <t xml:space="preserve">Estorno de pagamento de plano de Saúde para 10 funcionários do Contrato de Gestão 002/2019. </t>
  </si>
  <si>
    <t>Belo Horizonte, 09 de julho de 2025.</t>
  </si>
  <si>
    <t xml:space="preserve">Transferencia do passivo trabalhista para convênio de Recurso Estadual que absorveu os trabalhadores do Recurso FUNEMP após o encerramento das atividades nas unidades. </t>
  </si>
  <si>
    <t>XXXXX</t>
  </si>
  <si>
    <t>XXX.242.136.XX</t>
  </si>
  <si>
    <t>XXX.581.008.XX</t>
  </si>
  <si>
    <t>XXX.831.056-XX</t>
  </si>
  <si>
    <t>XXX.790.406-XX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</si>
</sst>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R$ &quot;* #,##0.00_);_(&quot;R$ &quot;* \(#,##0.00\);_(&quot;R$ &quot;* &quot;-&quot;??_);_(@_)"/>
    <numFmt numFmtId="165" formatCode="_(* #,##0.00_);_(* \(#,##0.00\);_(* &quot;-&quot;??_);_(@_)"/>
    <numFmt numFmtId="166" formatCode="dd/mm/yy;@"/>
    <numFmt numFmtId="167" formatCode="mmm/yyyy"/>
  </numFmts>
  <fonts count="36" x14ac:knownFonts="1">
    <font>
      <sz val="10"/>
      <name val="Arial"/>
    </font>
    <font>
      <sz val="11"/>
      <color theme="1"/>
      <name val="Calibri"/>
      <family val="2"/>
      <scheme val="minor"/>
    </font>
    <font>
      <sz val="10"/>
      <name val="Arial"/>
      <family val="2"/>
    </font>
    <font>
      <sz val="10"/>
      <name val="Arial"/>
      <family val="2"/>
    </font>
    <font>
      <b/>
      <sz val="12"/>
      <name val="Arial"/>
      <family val="2"/>
    </font>
    <font>
      <b/>
      <sz val="11"/>
      <name val="Arial"/>
      <family val="2"/>
    </font>
    <font>
      <sz val="10"/>
      <name val="Times New Roman"/>
      <family val="1"/>
    </font>
    <font>
      <b/>
      <u/>
      <sz val="10"/>
      <name val="Arial"/>
      <family val="2"/>
    </font>
    <font>
      <b/>
      <u/>
      <sz val="14"/>
      <name val="Arial"/>
      <family val="2"/>
    </font>
    <font>
      <sz val="11"/>
      <name val="Arial"/>
      <family val="2"/>
    </font>
    <font>
      <b/>
      <sz val="10"/>
      <name val="Arial"/>
      <family val="2"/>
    </font>
    <font>
      <b/>
      <sz val="9"/>
      <name val="Arial"/>
      <family val="2"/>
    </font>
    <font>
      <sz val="9"/>
      <name val="Arial"/>
      <family val="2"/>
    </font>
    <font>
      <sz val="8"/>
      <name val="Arial"/>
      <family val="2"/>
    </font>
    <font>
      <b/>
      <sz val="8"/>
      <name val="Arial"/>
      <family val="2"/>
    </font>
    <font>
      <sz val="12"/>
      <name val="Arial"/>
      <family val="2"/>
    </font>
    <font>
      <sz val="10"/>
      <name val="Arial Narrow"/>
      <family val="2"/>
    </font>
    <font>
      <b/>
      <sz val="16"/>
      <name val="Arial"/>
      <family val="2"/>
    </font>
    <font>
      <b/>
      <sz val="7"/>
      <name val="Arial"/>
      <family val="2"/>
    </font>
    <font>
      <sz val="7"/>
      <name val="Arial"/>
      <family val="2"/>
    </font>
    <font>
      <sz val="7.8"/>
      <name val="Arial"/>
      <family val="2"/>
    </font>
    <font>
      <b/>
      <sz val="7.8"/>
      <name val="Arial"/>
      <family val="2"/>
    </font>
    <font>
      <b/>
      <i/>
      <sz val="8"/>
      <name val="Arial"/>
      <family val="2"/>
    </font>
    <font>
      <b/>
      <sz val="10"/>
      <name val="Times New Roman"/>
      <family val="1"/>
    </font>
    <font>
      <b/>
      <sz val="14"/>
      <name val="Arial"/>
      <family val="2"/>
    </font>
    <font>
      <sz val="10"/>
      <name val="Arial"/>
      <family val="2"/>
    </font>
    <font>
      <sz val="11"/>
      <color theme="1"/>
      <name val="Calibri"/>
      <family val="2"/>
      <scheme val="minor"/>
    </font>
    <font>
      <sz val="8"/>
      <color theme="1"/>
      <name val="Arial"/>
      <family val="2"/>
    </font>
    <font>
      <sz val="11"/>
      <color theme="1"/>
      <name val="Arial"/>
      <family val="2"/>
    </font>
    <font>
      <sz val="9"/>
      <color rgb="FFFF0000"/>
      <name val="Arial"/>
      <family val="2"/>
    </font>
    <font>
      <sz val="9"/>
      <color theme="1"/>
      <name val="Arial"/>
      <family val="2"/>
    </font>
    <font>
      <sz val="8"/>
      <name val="Arial"/>
      <family val="2"/>
    </font>
    <font>
      <sz val="11"/>
      <color indexed="10"/>
      <name val="Arial"/>
      <family val="2"/>
    </font>
    <font>
      <sz val="9"/>
      <color indexed="81"/>
      <name val="Segoe UI"/>
      <family val="2"/>
    </font>
    <font>
      <b/>
      <sz val="9"/>
      <color indexed="81"/>
      <name val="Segoe UI"/>
      <family val="2"/>
    </font>
    <font>
      <b/>
      <sz val="17"/>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499984740745262"/>
        <bgColor indexed="64"/>
      </patternFill>
    </fill>
  </fills>
  <borders count="47">
    <border>
      <left/>
      <right/>
      <top/>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top/>
      <bottom style="medium">
        <color indexed="64"/>
      </bottom>
      <diagonal/>
    </border>
    <border>
      <left/>
      <right/>
      <top style="medium">
        <color indexed="64"/>
      </top>
      <bottom/>
      <diagonal/>
    </border>
    <border>
      <left/>
      <right/>
      <top style="double">
        <color indexed="64"/>
      </top>
      <bottom/>
      <diagonal/>
    </border>
    <border>
      <left/>
      <right/>
      <top/>
      <bottom style="double">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right/>
      <top style="thin">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auto="1"/>
      </left>
      <right/>
      <top style="medium">
        <color auto="1"/>
      </top>
      <bottom style="thin">
        <color auto="1"/>
      </bottom>
      <diagonal/>
    </border>
    <border>
      <left/>
      <right style="thin">
        <color indexed="64"/>
      </right>
      <top style="thin">
        <color indexed="64"/>
      </top>
      <bottom style="medium">
        <color auto="1"/>
      </bottom>
      <diagonal/>
    </border>
    <border>
      <left style="thin">
        <color auto="1"/>
      </left>
      <right/>
      <top style="thin">
        <color auto="1"/>
      </top>
      <bottom style="medium">
        <color auto="1"/>
      </bottom>
      <diagonal/>
    </border>
    <border>
      <left/>
      <right/>
      <top style="double">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dotted">
        <color indexed="64"/>
      </left>
      <right style="thin">
        <color indexed="64"/>
      </right>
      <top style="medium">
        <color indexed="64"/>
      </top>
      <bottom style="medium">
        <color indexed="64"/>
      </bottom>
      <diagonal/>
    </border>
    <border>
      <left style="dotted">
        <color indexed="64"/>
      </left>
      <right style="thin">
        <color indexed="64"/>
      </right>
      <top/>
      <bottom/>
      <diagonal/>
    </border>
    <border>
      <left style="thin">
        <color indexed="64"/>
      </left>
      <right/>
      <top/>
      <bottom/>
      <diagonal/>
    </border>
    <border>
      <left style="thin">
        <color indexed="64"/>
      </left>
      <right/>
      <top/>
      <bottom style="medium">
        <color indexed="64"/>
      </bottom>
      <diagonal/>
    </border>
    <border>
      <left style="dotted">
        <color indexed="64"/>
      </left>
      <right/>
      <top style="thin">
        <color indexed="64"/>
      </top>
      <bottom style="thin">
        <color indexed="64"/>
      </bottom>
      <diagonal/>
    </border>
    <border>
      <left style="hair">
        <color indexed="64"/>
      </left>
      <right style="hair">
        <color indexed="64"/>
      </right>
      <top/>
      <bottom style="thin">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hair">
        <color indexed="64"/>
      </right>
      <top/>
      <bottom/>
      <diagonal/>
    </border>
  </borders>
  <cellStyleXfs count="16">
    <xf numFmtId="0" fontId="0" fillId="0" borderId="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5" fillId="0" borderId="0"/>
    <xf numFmtId="0" fontId="2" fillId="0" borderId="0"/>
    <xf numFmtId="0" fontId="26"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0" fontId="1" fillId="0" borderId="0"/>
    <xf numFmtId="165" fontId="1" fillId="0" borderId="0" applyFont="0" applyFill="0" applyBorder="0" applyAlignment="0" applyProtection="0"/>
  </cellStyleXfs>
  <cellXfs count="445">
    <xf numFmtId="0" fontId="0" fillId="0" borderId="0" xfId="0"/>
    <xf numFmtId="0" fontId="0" fillId="2" borderId="0" xfId="0" applyFill="1"/>
    <xf numFmtId="0" fontId="3" fillId="2" borderId="0" xfId="0" applyFont="1" applyFill="1"/>
    <xf numFmtId="0" fontId="10" fillId="2" borderId="0" xfId="0" applyFont="1" applyFill="1" applyAlignment="1">
      <alignment horizontal="left" vertical="center"/>
    </xf>
    <xf numFmtId="0" fontId="7" fillId="2" borderId="0" xfId="0" applyFont="1" applyFill="1" applyAlignment="1">
      <alignment horizontal="center"/>
    </xf>
    <xf numFmtId="0" fontId="9" fillId="2" borderId="0" xfId="0" applyFont="1" applyFill="1"/>
    <xf numFmtId="0" fontId="9" fillId="2" borderId="0" xfId="0" applyFont="1" applyFill="1" applyAlignment="1">
      <alignment horizontal="center"/>
    </xf>
    <xf numFmtId="0" fontId="2" fillId="2" borderId="0" xfId="0" applyFont="1" applyFill="1"/>
    <xf numFmtId="4" fontId="10" fillId="2" borderId="0" xfId="0" applyNumberFormat="1" applyFont="1" applyFill="1" applyAlignment="1">
      <alignment horizontal="center" vertical="center"/>
    </xf>
    <xf numFmtId="165" fontId="10" fillId="2" borderId="0" xfId="12" applyFont="1" applyFill="1" applyBorder="1" applyAlignment="1">
      <alignment horizontal="right" vertical="center"/>
    </xf>
    <xf numFmtId="0" fontId="5" fillId="2" borderId="0" xfId="0" applyFont="1" applyFill="1" applyAlignment="1">
      <alignment horizontal="center" vertical="center"/>
    </xf>
    <xf numFmtId="165" fontId="13" fillId="2" borderId="0" xfId="12" applyFont="1" applyFill="1" applyBorder="1" applyAlignment="1">
      <alignment horizontal="right" vertical="center"/>
    </xf>
    <xf numFmtId="165" fontId="14" fillId="2" borderId="0" xfId="12" applyFont="1" applyFill="1" applyBorder="1" applyAlignment="1">
      <alignment horizontal="right" vertical="center"/>
    </xf>
    <xf numFmtId="165" fontId="14" fillId="2" borderId="1" xfId="12" applyFont="1" applyFill="1" applyBorder="1" applyAlignment="1">
      <alignment horizontal="right" vertical="center"/>
    </xf>
    <xf numFmtId="165" fontId="14" fillId="2" borderId="4" xfId="12" applyFont="1" applyFill="1" applyBorder="1" applyAlignment="1">
      <alignment horizontal="right" vertical="center"/>
    </xf>
    <xf numFmtId="0" fontId="0" fillId="2" borderId="0" xfId="0" applyFill="1" applyAlignment="1">
      <alignment vertical="center"/>
    </xf>
    <xf numFmtId="0" fontId="14" fillId="2" borderId="5" xfId="0" applyFont="1" applyFill="1" applyBorder="1" applyAlignment="1">
      <alignment horizontal="left" vertical="center" wrapText="1"/>
    </xf>
    <xf numFmtId="0" fontId="13" fillId="2" borderId="1" xfId="0" applyFont="1" applyFill="1" applyBorder="1" applyAlignment="1">
      <alignment vertical="center"/>
    </xf>
    <xf numFmtId="0" fontId="14" fillId="2" borderId="1" xfId="0" applyFont="1" applyFill="1" applyBorder="1" applyAlignment="1">
      <alignment horizontal="right" vertical="center" wrapText="1"/>
    </xf>
    <xf numFmtId="0" fontId="13" fillId="2" borderId="5" xfId="0" applyFont="1" applyFill="1" applyBorder="1" applyAlignment="1">
      <alignment vertical="center"/>
    </xf>
    <xf numFmtId="4" fontId="14" fillId="2" borderId="5" xfId="0" applyNumberFormat="1" applyFont="1" applyFill="1" applyBorder="1" applyAlignment="1">
      <alignment horizontal="right" vertical="center"/>
    </xf>
    <xf numFmtId="0" fontId="10" fillId="2" borderId="0" xfId="0" applyFont="1" applyFill="1" applyAlignment="1">
      <alignment vertical="center"/>
    </xf>
    <xf numFmtId="0" fontId="8" fillId="2" borderId="0" xfId="0" applyFont="1" applyFill="1" applyAlignment="1">
      <alignment horizontal="center" vertical="center" wrapText="1"/>
    </xf>
    <xf numFmtId="0" fontId="12" fillId="2" borderId="0" xfId="0" applyFont="1" applyFill="1"/>
    <xf numFmtId="0" fontId="3" fillId="2" borderId="0" xfId="0" applyFont="1" applyFill="1" applyProtection="1">
      <protection locked="0"/>
    </xf>
    <xf numFmtId="0" fontId="3" fillId="2" borderId="0" xfId="0" applyFont="1" applyFill="1" applyAlignment="1" applyProtection="1">
      <alignment horizontal="left" vertical="center"/>
      <protection locked="0"/>
    </xf>
    <xf numFmtId="165" fontId="3" fillId="2" borderId="0" xfId="12" applyFont="1" applyFill="1" applyProtection="1">
      <protection locked="0"/>
    </xf>
    <xf numFmtId="0" fontId="0" fillId="2" borderId="0" xfId="0" applyFill="1" applyProtection="1">
      <protection locked="0"/>
    </xf>
    <xf numFmtId="0" fontId="0" fillId="2" borderId="0" xfId="0" applyFill="1" applyAlignment="1" applyProtection="1">
      <alignment horizontal="left" vertical="center"/>
      <protection locked="0"/>
    </xf>
    <xf numFmtId="165" fontId="0" fillId="2" borderId="0" xfId="12" applyFont="1" applyFill="1" applyProtection="1">
      <protection locked="0"/>
    </xf>
    <xf numFmtId="0" fontId="4" fillId="2" borderId="0" xfId="0" applyFont="1" applyFill="1"/>
    <xf numFmtId="0" fontId="5" fillId="2" borderId="0" xfId="0" applyFont="1" applyFill="1"/>
    <xf numFmtId="0" fontId="9" fillId="2" borderId="0" xfId="0" applyFont="1" applyFill="1" applyAlignment="1" applyProtection="1">
      <alignment horizontal="center"/>
      <protection locked="0"/>
    </xf>
    <xf numFmtId="165" fontId="20" fillId="2" borderId="0" xfId="12" applyFont="1" applyFill="1" applyBorder="1" applyAlignment="1" applyProtection="1">
      <alignment horizontal="right" vertical="center" wrapText="1"/>
      <protection locked="0"/>
    </xf>
    <xf numFmtId="0" fontId="0" fillId="2" borderId="0" xfId="0" applyFill="1" applyAlignment="1" applyProtection="1">
      <alignment horizontal="left" vertical="center" wrapText="1"/>
      <protection locked="0"/>
    </xf>
    <xf numFmtId="0" fontId="0" fillId="2" borderId="0" xfId="0" applyFill="1" applyAlignment="1" applyProtection="1">
      <alignment horizontal="right" vertical="center" wrapText="1"/>
      <protection locked="0"/>
    </xf>
    <xf numFmtId="0" fontId="16" fillId="2" borderId="0" xfId="0" applyFont="1" applyFill="1" applyAlignment="1" applyProtection="1">
      <alignment horizontal="left" vertical="center" wrapText="1"/>
      <protection locked="0"/>
    </xf>
    <xf numFmtId="0" fontId="2" fillId="3" borderId="0" xfId="0" applyFont="1" applyFill="1" applyAlignment="1" applyProtection="1">
      <alignment horizontal="left" vertical="center"/>
      <protection locked="0"/>
    </xf>
    <xf numFmtId="0" fontId="13" fillId="3" borderId="0" xfId="0" applyFont="1" applyFill="1" applyAlignment="1">
      <alignment vertical="center" wrapText="1"/>
    </xf>
    <xf numFmtId="0" fontId="13" fillId="3" borderId="0" xfId="0" applyFont="1" applyFill="1" applyAlignment="1">
      <alignment horizontal="left" vertical="center" wrapText="1"/>
    </xf>
    <xf numFmtId="0" fontId="13" fillId="3" borderId="0" xfId="0" applyFont="1" applyFill="1" applyAlignment="1">
      <alignment vertical="center"/>
    </xf>
    <xf numFmtId="0" fontId="13" fillId="3" borderId="4" xfId="0" applyFont="1" applyFill="1" applyBorder="1" applyAlignment="1">
      <alignment vertical="center" wrapText="1"/>
    </xf>
    <xf numFmtId="165" fontId="2" fillId="2" borderId="10" xfId="12" applyFont="1" applyFill="1" applyBorder="1" applyAlignment="1" applyProtection="1">
      <alignment horizontal="right" vertical="center"/>
      <protection locked="0"/>
    </xf>
    <xf numFmtId="165" fontId="10" fillId="2" borderId="12" xfId="12" applyFont="1" applyFill="1" applyBorder="1" applyAlignment="1">
      <alignment horizontal="right" vertical="center"/>
    </xf>
    <xf numFmtId="165" fontId="6" fillId="2" borderId="0" xfId="12" applyFont="1" applyFill="1" applyBorder="1" applyAlignment="1">
      <alignment horizontal="right" vertical="center"/>
    </xf>
    <xf numFmtId="165" fontId="10" fillId="2" borderId="7" xfId="12" applyFont="1" applyFill="1" applyBorder="1" applyAlignment="1">
      <alignment horizontal="right" vertical="center"/>
    </xf>
    <xf numFmtId="165" fontId="10" fillId="2" borderId="8" xfId="12" applyFont="1" applyFill="1" applyBorder="1" applyAlignment="1">
      <alignment horizontal="right" vertical="center"/>
    </xf>
    <xf numFmtId="165" fontId="10" fillId="2" borderId="12" xfId="12" applyFont="1" applyFill="1" applyBorder="1" applyAlignment="1" applyProtection="1">
      <alignment horizontal="right" vertical="center"/>
      <protection locked="0"/>
    </xf>
    <xf numFmtId="165" fontId="2" fillId="2" borderId="0" xfId="12" applyFont="1" applyFill="1" applyBorder="1" applyAlignment="1">
      <alignment vertical="center"/>
    </xf>
    <xf numFmtId="0" fontId="10" fillId="2" borderId="10" xfId="0" applyFont="1" applyFill="1" applyBorder="1" applyAlignment="1">
      <alignment horizontal="left" vertical="center"/>
    </xf>
    <xf numFmtId="0" fontId="10" fillId="2" borderId="11" xfId="0" applyFont="1" applyFill="1" applyBorder="1" applyAlignment="1">
      <alignment horizontal="left" vertical="center"/>
    </xf>
    <xf numFmtId="0" fontId="10" fillId="2" borderId="12" xfId="0" applyFont="1" applyFill="1" applyBorder="1" applyAlignment="1">
      <alignment horizontal="left" vertical="center"/>
    </xf>
    <xf numFmtId="0" fontId="6" fillId="2" borderId="0" xfId="0" applyFont="1" applyFill="1" applyAlignment="1">
      <alignment vertical="center"/>
    </xf>
    <xf numFmtId="0" fontId="10" fillId="2" borderId="7" xfId="0" applyFont="1" applyFill="1" applyBorder="1" applyAlignment="1">
      <alignment horizontal="left" vertical="center"/>
    </xf>
    <xf numFmtId="0" fontId="10" fillId="2" borderId="8" xfId="0" applyFont="1" applyFill="1" applyBorder="1" applyAlignment="1">
      <alignment horizontal="left" vertical="center"/>
    </xf>
    <xf numFmtId="0" fontId="0" fillId="2" borderId="0" xfId="0" applyFill="1" applyAlignment="1" applyProtection="1">
      <alignment wrapText="1"/>
      <protection locked="0"/>
    </xf>
    <xf numFmtId="0" fontId="16" fillId="2" borderId="0" xfId="0" applyFont="1" applyFill="1" applyAlignment="1" applyProtection="1">
      <alignment horizontal="right" vertical="center" wrapText="1"/>
      <protection locked="0"/>
    </xf>
    <xf numFmtId="0" fontId="0" fillId="2" borderId="0" xfId="0" applyFill="1" applyAlignment="1" applyProtection="1">
      <alignment horizontal="center" wrapText="1"/>
      <protection locked="0"/>
    </xf>
    <xf numFmtId="0" fontId="0" fillId="3" borderId="0" xfId="0" applyFill="1" applyAlignment="1" applyProtection="1">
      <alignment horizontal="left" vertical="center" wrapText="1"/>
      <protection locked="0"/>
    </xf>
    <xf numFmtId="0" fontId="13" fillId="3" borderId="0" xfId="6" applyFont="1" applyFill="1" applyAlignment="1">
      <alignment horizontal="left" vertical="center" wrapText="1"/>
    </xf>
    <xf numFmtId="0" fontId="13" fillId="3" borderId="0" xfId="3" applyFont="1" applyFill="1" applyAlignment="1">
      <alignment horizontal="left" vertical="center" wrapText="1"/>
    </xf>
    <xf numFmtId="0" fontId="13" fillId="3" borderId="0" xfId="3" applyFont="1" applyFill="1" applyAlignment="1">
      <alignment vertical="center" wrapText="1"/>
    </xf>
    <xf numFmtId="0" fontId="27" fillId="3" borderId="0" xfId="6" applyFont="1" applyFill="1" applyAlignment="1">
      <alignment horizontal="left" vertical="center" wrapText="1"/>
    </xf>
    <xf numFmtId="0" fontId="16" fillId="2" borderId="0" xfId="0" applyFont="1" applyFill="1" applyAlignment="1">
      <alignment horizontal="right" vertical="center" wrapText="1"/>
    </xf>
    <xf numFmtId="4" fontId="14" fillId="2" borderId="0" xfId="4" applyNumberFormat="1" applyFont="1" applyFill="1" applyAlignment="1">
      <alignment horizontal="right" vertical="center" wrapText="1"/>
    </xf>
    <xf numFmtId="0" fontId="14" fillId="2" borderId="0" xfId="4" applyFont="1" applyFill="1" applyAlignment="1">
      <alignment horizontal="center" vertical="center" wrapText="1"/>
    </xf>
    <xf numFmtId="0" fontId="19" fillId="2" borderId="0" xfId="4" applyFont="1" applyFill="1" applyAlignment="1">
      <alignment horizontal="left" vertical="center"/>
    </xf>
    <xf numFmtId="0" fontId="13" fillId="3" borderId="0" xfId="4" applyFont="1" applyFill="1" applyAlignment="1">
      <alignment horizontal="left" vertical="center" wrapText="1"/>
    </xf>
    <xf numFmtId="165" fontId="20" fillId="3" borderId="0" xfId="12" applyFont="1" applyFill="1" applyBorder="1" applyAlignment="1" applyProtection="1">
      <alignment horizontal="right" vertical="center" wrapText="1"/>
    </xf>
    <xf numFmtId="165" fontId="21" fillId="2" borderId="0" xfId="12" applyFont="1" applyFill="1" applyBorder="1" applyAlignment="1" applyProtection="1">
      <alignment horizontal="right" vertical="center" wrapText="1"/>
    </xf>
    <xf numFmtId="165" fontId="20" fillId="3" borderId="4" xfId="12" applyFont="1" applyFill="1" applyBorder="1" applyAlignment="1" applyProtection="1">
      <alignment horizontal="right" vertical="center" wrapText="1"/>
    </xf>
    <xf numFmtId="0" fontId="14" fillId="2" borderId="3" xfId="4" applyFont="1" applyFill="1" applyBorder="1" applyAlignment="1">
      <alignment horizontal="left" vertical="center"/>
    </xf>
    <xf numFmtId="0" fontId="14" fillId="2" borderId="3" xfId="4" applyFont="1" applyFill="1" applyBorder="1" applyAlignment="1">
      <alignment horizontal="right" vertical="center" wrapText="1"/>
    </xf>
    <xf numFmtId="165" fontId="14" fillId="2" borderId="3" xfId="12" applyFont="1" applyFill="1" applyBorder="1" applyAlignment="1" applyProtection="1">
      <alignment horizontal="right" vertical="center" wrapText="1"/>
    </xf>
    <xf numFmtId="0" fontId="13" fillId="2" borderId="0" xfId="4" applyFont="1" applyFill="1" applyAlignment="1">
      <alignment horizontal="right" vertical="center"/>
    </xf>
    <xf numFmtId="0" fontId="19" fillId="2" borderId="0" xfId="4" applyFont="1" applyFill="1" applyAlignment="1">
      <alignment horizontal="right" vertical="center"/>
    </xf>
    <xf numFmtId="165" fontId="21" fillId="2" borderId="1" xfId="12" applyFont="1" applyFill="1" applyBorder="1" applyAlignment="1" applyProtection="1">
      <alignment horizontal="right" vertical="center" wrapText="1"/>
    </xf>
    <xf numFmtId="165" fontId="21" fillId="3" borderId="1" xfId="12" applyFont="1" applyFill="1" applyBorder="1" applyAlignment="1" applyProtection="1">
      <alignment horizontal="right" vertical="center" wrapText="1"/>
    </xf>
    <xf numFmtId="165" fontId="20" fillId="3" borderId="0" xfId="12" applyFont="1" applyFill="1" applyBorder="1" applyAlignment="1" applyProtection="1">
      <alignment horizontal="right" vertical="center" wrapText="1"/>
      <protection locked="0"/>
    </xf>
    <xf numFmtId="165" fontId="20" fillId="3" borderId="4" xfId="12" applyFont="1" applyFill="1" applyBorder="1" applyAlignment="1" applyProtection="1">
      <alignment horizontal="right" vertical="center" wrapText="1"/>
      <protection locked="0"/>
    </xf>
    <xf numFmtId="0" fontId="5" fillId="3" borderId="0" xfId="0" applyFont="1" applyFill="1" applyAlignment="1">
      <alignment horizontal="center" vertical="center" wrapText="1"/>
    </xf>
    <xf numFmtId="165" fontId="14" fillId="2" borderId="0" xfId="12" applyFont="1" applyFill="1" applyBorder="1" applyAlignment="1" applyProtection="1">
      <alignment horizontal="right" vertical="center" wrapText="1"/>
    </xf>
    <xf numFmtId="0" fontId="12" fillId="3" borderId="0" xfId="0" applyFont="1" applyFill="1" applyAlignment="1">
      <alignment vertical="center"/>
    </xf>
    <xf numFmtId="0" fontId="12" fillId="3" borderId="0" xfId="0" applyFont="1" applyFill="1" applyAlignment="1">
      <alignment horizontal="left" vertical="center" wrapText="1"/>
    </xf>
    <xf numFmtId="165" fontId="12" fillId="2" borderId="0" xfId="12" applyFont="1" applyFill="1" applyBorder="1" applyAlignment="1" applyProtection="1">
      <alignment horizontal="right" vertical="center"/>
      <protection locked="0"/>
    </xf>
    <xf numFmtId="0" fontId="11" fillId="2" borderId="0" xfId="0" applyFont="1" applyFill="1" applyAlignment="1">
      <alignment horizontal="left" vertical="center"/>
    </xf>
    <xf numFmtId="0" fontId="12" fillId="3" borderId="0" xfId="0" applyFont="1" applyFill="1" applyAlignment="1">
      <alignment horizontal="right" vertical="center" wrapText="1"/>
    </xf>
    <xf numFmtId="10" fontId="21" fillId="3" borderId="1" xfId="9" applyNumberFormat="1" applyFont="1" applyFill="1" applyBorder="1" applyAlignment="1" applyProtection="1">
      <alignment horizontal="right" vertical="center" wrapText="1"/>
    </xf>
    <xf numFmtId="10" fontId="20" fillId="2" borderId="0" xfId="9" applyNumberFormat="1" applyFont="1" applyFill="1" applyBorder="1" applyAlignment="1" applyProtection="1">
      <alignment horizontal="right" vertical="center" wrapText="1"/>
    </xf>
    <xf numFmtId="10" fontId="20" fillId="2" borderId="4" xfId="9" applyNumberFormat="1" applyFont="1" applyFill="1" applyBorder="1" applyAlignment="1" applyProtection="1">
      <alignment horizontal="right" vertical="center" wrapText="1"/>
    </xf>
    <xf numFmtId="10" fontId="20" fillId="3" borderId="0" xfId="9" applyNumberFormat="1" applyFont="1" applyFill="1" applyBorder="1" applyAlignment="1" applyProtection="1">
      <alignment horizontal="right" vertical="center" wrapText="1"/>
    </xf>
    <xf numFmtId="165" fontId="12" fillId="2" borderId="0" xfId="12" applyFont="1" applyFill="1" applyBorder="1" applyAlignment="1" applyProtection="1">
      <alignment horizontal="right" vertical="center"/>
    </xf>
    <xf numFmtId="165" fontId="21" fillId="2" borderId="4" xfId="12" applyFont="1" applyFill="1" applyBorder="1" applyAlignment="1" applyProtection="1">
      <alignment horizontal="right" vertical="center" wrapText="1"/>
    </xf>
    <xf numFmtId="0" fontId="14" fillId="3" borderId="0" xfId="0" applyFont="1" applyFill="1" applyAlignment="1">
      <alignment horizontal="left" vertical="center"/>
    </xf>
    <xf numFmtId="0" fontId="14" fillId="3" borderId="0" xfId="0" applyFont="1" applyFill="1" applyAlignment="1">
      <alignment horizontal="left" vertical="center" wrapText="1"/>
    </xf>
    <xf numFmtId="10" fontId="13" fillId="3" borderId="0" xfId="9" applyNumberFormat="1" applyFont="1" applyFill="1" applyBorder="1" applyAlignment="1" applyProtection="1">
      <alignment horizontal="right" vertical="center"/>
    </xf>
    <xf numFmtId="10" fontId="14" fillId="3" borderId="1" xfId="9" applyNumberFormat="1" applyFont="1" applyFill="1" applyBorder="1" applyAlignment="1" applyProtection="1">
      <alignment horizontal="right" vertical="center"/>
    </xf>
    <xf numFmtId="10" fontId="13" fillId="3" borderId="1" xfId="9" applyNumberFormat="1" applyFont="1" applyFill="1" applyBorder="1" applyAlignment="1" applyProtection="1">
      <alignment horizontal="right" vertical="center"/>
    </xf>
    <xf numFmtId="165" fontId="14" fillId="2" borderId="3" xfId="12" applyFont="1" applyFill="1" applyBorder="1" applyAlignment="1" applyProtection="1">
      <alignment horizontal="right" vertical="center" wrapText="1"/>
      <protection locked="0"/>
    </xf>
    <xf numFmtId="0" fontId="13" fillId="2" borderId="0" xfId="4" applyFont="1" applyFill="1" applyAlignment="1" applyProtection="1">
      <alignment horizontal="right" vertical="center"/>
      <protection locked="0"/>
    </xf>
    <xf numFmtId="4" fontId="10" fillId="2" borderId="0" xfId="0" applyNumberFormat="1" applyFont="1" applyFill="1" applyAlignment="1">
      <alignment horizontal="right" vertical="center"/>
    </xf>
    <xf numFmtId="4" fontId="10" fillId="2" borderId="0" xfId="0" applyNumberFormat="1" applyFont="1" applyFill="1" applyAlignment="1">
      <alignment horizontal="right" vertical="center" wrapText="1"/>
    </xf>
    <xf numFmtId="165" fontId="13" fillId="2" borderId="0" xfId="12" applyFont="1" applyFill="1" applyBorder="1" applyAlignment="1" applyProtection="1">
      <alignment horizontal="right" vertical="center"/>
    </xf>
    <xf numFmtId="165" fontId="14" fillId="2" borderId="0" xfId="12" applyFont="1" applyFill="1" applyBorder="1" applyAlignment="1" applyProtection="1">
      <alignment horizontal="right" vertical="center"/>
    </xf>
    <xf numFmtId="165" fontId="14" fillId="2" borderId="1" xfId="12" applyFont="1" applyFill="1" applyBorder="1" applyAlignment="1" applyProtection="1">
      <alignment horizontal="right" vertical="center"/>
    </xf>
    <xf numFmtId="0" fontId="5" fillId="3" borderId="13" xfId="0" applyFont="1" applyFill="1" applyBorder="1" applyAlignment="1">
      <alignment horizontal="left" vertical="center" wrapText="1"/>
    </xf>
    <xf numFmtId="0" fontId="9" fillId="3" borderId="13" xfId="0" applyFont="1" applyFill="1" applyBorder="1" applyAlignment="1">
      <alignment horizontal="left" vertical="center" wrapText="1"/>
    </xf>
    <xf numFmtId="0" fontId="9" fillId="3" borderId="13" xfId="6" applyFont="1" applyFill="1" applyBorder="1" applyAlignment="1">
      <alignment horizontal="left" vertical="center" wrapText="1"/>
    </xf>
    <xf numFmtId="0" fontId="9" fillId="3" borderId="13" xfId="3" applyFont="1" applyFill="1" applyBorder="1" applyAlignment="1">
      <alignment horizontal="left" vertical="center" wrapText="1"/>
    </xf>
    <xf numFmtId="0" fontId="28" fillId="3" borderId="13" xfId="6" applyFont="1" applyFill="1" applyBorder="1" applyAlignment="1">
      <alignment horizontal="left" vertical="center" wrapText="1"/>
    </xf>
    <xf numFmtId="0" fontId="2" fillId="3" borderId="0" xfId="0" applyFont="1" applyFill="1" applyAlignment="1">
      <alignment vertical="center" wrapText="1"/>
    </xf>
    <xf numFmtId="0" fontId="2" fillId="3" borderId="0" xfId="0" applyFont="1" applyFill="1" applyAlignment="1">
      <alignment wrapText="1"/>
    </xf>
    <xf numFmtId="0" fontId="2" fillId="3" borderId="0" xfId="0" applyFont="1" applyFill="1" applyAlignment="1">
      <alignment horizontal="left" vertical="center" wrapText="1"/>
    </xf>
    <xf numFmtId="0" fontId="0" fillId="3" borderId="0" xfId="0" applyFill="1"/>
    <xf numFmtId="0" fontId="15" fillId="3" borderId="0" xfId="0" applyFont="1" applyFill="1" applyAlignment="1">
      <alignment horizontal="center"/>
    </xf>
    <xf numFmtId="0" fontId="17" fillId="3" borderId="0" xfId="0" applyFont="1" applyFill="1" applyAlignment="1" applyProtection="1">
      <alignment horizontal="center" vertical="center" wrapText="1"/>
      <protection locked="0"/>
    </xf>
    <xf numFmtId="0" fontId="4" fillId="3" borderId="0" xfId="0" applyFont="1" applyFill="1"/>
    <xf numFmtId="0" fontId="4" fillId="3" borderId="0" xfId="0" applyFont="1" applyFill="1" applyAlignment="1">
      <alignment horizontal="left" vertical="top"/>
    </xf>
    <xf numFmtId="0" fontId="0" fillId="3" borderId="0" xfId="0" applyFill="1" applyAlignment="1">
      <alignment horizontal="left" vertical="top"/>
    </xf>
    <xf numFmtId="0" fontId="4" fillId="3" borderId="1" xfId="0" applyFont="1" applyFill="1" applyBorder="1" applyAlignment="1">
      <alignment horizontal="center" vertical="center"/>
    </xf>
    <xf numFmtId="0" fontId="0" fillId="3" borderId="0" xfId="0" applyFill="1" applyProtection="1">
      <protection locked="0"/>
    </xf>
    <xf numFmtId="0" fontId="10" fillId="3" borderId="3" xfId="0" applyFont="1" applyFill="1" applyBorder="1" applyAlignment="1">
      <alignment horizontal="center" vertical="center" wrapText="1"/>
    </xf>
    <xf numFmtId="0" fontId="0" fillId="3" borderId="0" xfId="0" applyFill="1" applyAlignment="1">
      <alignment horizontal="center"/>
    </xf>
    <xf numFmtId="0" fontId="0" fillId="3" borderId="0" xfId="0" applyFill="1" applyAlignment="1">
      <alignment horizontal="left" vertical="center"/>
    </xf>
    <xf numFmtId="0" fontId="0" fillId="3" borderId="0" xfId="0" applyFill="1" applyAlignment="1">
      <alignment horizontal="right" vertical="center"/>
    </xf>
    <xf numFmtId="0" fontId="2" fillId="3" borderId="0" xfId="0" applyFont="1" applyFill="1" applyProtection="1">
      <protection locked="0"/>
    </xf>
    <xf numFmtId="165" fontId="2" fillId="3" borderId="0" xfId="12" applyFont="1" applyFill="1" applyProtection="1">
      <protection locked="0"/>
    </xf>
    <xf numFmtId="165" fontId="21" fillId="2" borderId="0" xfId="12" applyFont="1" applyFill="1" applyBorder="1" applyAlignment="1" applyProtection="1">
      <alignment horizontal="right" vertical="center" wrapText="1"/>
      <protection locked="0"/>
    </xf>
    <xf numFmtId="0" fontId="10" fillId="3" borderId="23" xfId="0" applyFont="1" applyFill="1" applyBorder="1" applyAlignment="1">
      <alignment vertical="center"/>
    </xf>
    <xf numFmtId="10" fontId="2" fillId="3" borderId="18" xfId="12" applyNumberFormat="1" applyFont="1" applyFill="1" applyBorder="1" applyAlignment="1" applyProtection="1">
      <alignment horizontal="right" vertical="center"/>
      <protection locked="0"/>
    </xf>
    <xf numFmtId="10" fontId="2" fillId="3" borderId="26" xfId="12" applyNumberFormat="1" applyFont="1" applyFill="1" applyBorder="1" applyAlignment="1" applyProtection="1">
      <alignment horizontal="right" vertical="center"/>
      <protection locked="0"/>
    </xf>
    <xf numFmtId="0" fontId="0" fillId="3" borderId="21" xfId="0" applyFill="1" applyBorder="1" applyAlignment="1" applyProtection="1">
      <alignment horizontal="center" vertical="center"/>
      <protection locked="0"/>
    </xf>
    <xf numFmtId="0" fontId="0" fillId="3" borderId="17" xfId="0" applyFill="1" applyBorder="1" applyAlignment="1" applyProtection="1">
      <alignment horizontal="center" vertical="center"/>
      <protection locked="0"/>
    </xf>
    <xf numFmtId="0" fontId="0" fillId="3" borderId="22" xfId="0" applyFill="1" applyBorder="1" applyAlignment="1" applyProtection="1">
      <alignment horizontal="center" vertical="center"/>
      <protection locked="0"/>
    </xf>
    <xf numFmtId="165" fontId="0" fillId="3" borderId="0" xfId="0" applyNumberFormat="1" applyFill="1" applyAlignment="1" applyProtection="1">
      <alignment horizontal="right" vertical="center"/>
      <protection locked="0"/>
    </xf>
    <xf numFmtId="165" fontId="0" fillId="3" borderId="5" xfId="0" applyNumberFormat="1" applyFill="1" applyBorder="1" applyAlignment="1" applyProtection="1">
      <alignment horizontal="right" vertical="center"/>
      <protection locked="0"/>
    </xf>
    <xf numFmtId="4" fontId="0" fillId="3" borderId="0" xfId="0" applyNumberFormat="1" applyFill="1"/>
    <xf numFmtId="0" fontId="10" fillId="3" borderId="24" xfId="0" applyFont="1" applyFill="1" applyBorder="1" applyAlignment="1">
      <alignment horizontal="center"/>
    </xf>
    <xf numFmtId="0" fontId="2" fillId="3" borderId="19" xfId="0" applyFont="1" applyFill="1" applyBorder="1" applyAlignment="1">
      <alignment vertical="center"/>
    </xf>
    <xf numFmtId="165" fontId="2" fillId="3" borderId="18" xfId="12" applyFont="1" applyFill="1" applyBorder="1" applyAlignment="1" applyProtection="1">
      <alignment horizontal="right" vertical="center"/>
    </xf>
    <xf numFmtId="0" fontId="2" fillId="3" borderId="25" xfId="0" applyFont="1" applyFill="1" applyBorder="1" applyAlignment="1">
      <alignment vertical="center"/>
    </xf>
    <xf numFmtId="165" fontId="2" fillId="3" borderId="26" xfId="12" applyFont="1" applyFill="1" applyBorder="1" applyAlignment="1" applyProtection="1">
      <alignment horizontal="right" vertical="center"/>
    </xf>
    <xf numFmtId="0" fontId="14" fillId="3" borderId="0" xfId="4" applyFont="1" applyFill="1" applyAlignment="1" applyProtection="1">
      <alignment horizontal="left" vertical="center"/>
      <protection locked="0"/>
    </xf>
    <xf numFmtId="0" fontId="14" fillId="3" borderId="0" xfId="4" applyFont="1" applyFill="1" applyAlignment="1" applyProtection="1">
      <alignment horizontal="right" vertical="center" wrapText="1"/>
      <protection locked="0"/>
    </xf>
    <xf numFmtId="10" fontId="21" fillId="2" borderId="0" xfId="9" applyNumberFormat="1" applyFont="1" applyFill="1" applyBorder="1" applyAlignment="1" applyProtection="1">
      <alignment horizontal="right" vertical="center" wrapText="1"/>
      <protection locked="0"/>
    </xf>
    <xf numFmtId="0" fontId="13" fillId="0" borderId="0" xfId="4" applyFont="1" applyAlignment="1" applyProtection="1">
      <alignment vertical="center"/>
      <protection locked="0"/>
    </xf>
    <xf numFmtId="0" fontId="4" fillId="0" borderId="0" xfId="4" applyFont="1" applyAlignment="1" applyProtection="1">
      <alignment horizontal="left" vertical="center"/>
      <protection locked="0"/>
    </xf>
    <xf numFmtId="0" fontId="13" fillId="2" borderId="0" xfId="4" applyFont="1" applyFill="1" applyAlignment="1" applyProtection="1">
      <alignment vertical="center"/>
      <protection locked="0"/>
    </xf>
    <xf numFmtId="0" fontId="14" fillId="0" borderId="0" xfId="4" applyFont="1" applyAlignment="1" applyProtection="1">
      <alignment vertical="center"/>
      <protection locked="0"/>
    </xf>
    <xf numFmtId="4" fontId="13" fillId="0" borderId="0" xfId="4" applyNumberFormat="1" applyFont="1" applyAlignment="1" applyProtection="1">
      <alignment vertical="center"/>
      <protection locked="0"/>
    </xf>
    <xf numFmtId="0" fontId="0" fillId="0" borderId="0" xfId="0" applyAlignment="1" applyProtection="1">
      <alignment horizontal="left" vertical="center" wrapText="1"/>
      <protection locked="0"/>
    </xf>
    <xf numFmtId="4" fontId="13" fillId="2" borderId="0" xfId="4" applyNumberFormat="1" applyFont="1" applyFill="1" applyAlignment="1" applyProtection="1">
      <alignment vertical="center"/>
      <protection locked="0"/>
    </xf>
    <xf numFmtId="0" fontId="15" fillId="0" borderId="0" xfId="4" applyFont="1" applyAlignment="1" applyProtection="1">
      <alignment horizontal="justify" vertical="center"/>
      <protection locked="0"/>
    </xf>
    <xf numFmtId="0" fontId="2" fillId="3" borderId="14" xfId="0" applyFont="1" applyFill="1" applyBorder="1" applyAlignment="1" applyProtection="1">
      <alignment horizontal="left" vertical="center" wrapText="1"/>
      <protection locked="0"/>
    </xf>
    <xf numFmtId="165" fontId="20" fillId="2" borderId="0" xfId="12" applyFont="1" applyFill="1" applyBorder="1" applyAlignment="1" applyProtection="1">
      <alignment horizontal="right" vertical="center" wrapText="1"/>
    </xf>
    <xf numFmtId="0" fontId="19" fillId="2" borderId="2" xfId="4" applyFont="1" applyFill="1" applyBorder="1" applyAlignment="1">
      <alignment horizontal="left" vertical="center"/>
    </xf>
    <xf numFmtId="0" fontId="13" fillId="3" borderId="2" xfId="4" applyFont="1" applyFill="1" applyBorder="1" applyAlignment="1">
      <alignment horizontal="left" vertical="center" wrapText="1"/>
    </xf>
    <xf numFmtId="165" fontId="20" fillId="2" borderId="2" xfId="12" applyFont="1" applyFill="1" applyBorder="1" applyAlignment="1" applyProtection="1">
      <alignment horizontal="right" vertical="center" wrapText="1"/>
      <protection locked="0"/>
    </xf>
    <xf numFmtId="165" fontId="20" fillId="2" borderId="2" xfId="12" applyFont="1" applyFill="1" applyBorder="1" applyAlignment="1" applyProtection="1">
      <alignment horizontal="right" vertical="center" wrapText="1"/>
    </xf>
    <xf numFmtId="165" fontId="21" fillId="2" borderId="2" xfId="12" applyFont="1" applyFill="1" applyBorder="1" applyAlignment="1" applyProtection="1">
      <alignment horizontal="right" vertical="center" wrapText="1"/>
    </xf>
    <xf numFmtId="10" fontId="20" fillId="3" borderId="2" xfId="9" applyNumberFormat="1" applyFont="1" applyFill="1" applyBorder="1" applyAlignment="1" applyProtection="1">
      <alignment horizontal="right" vertical="center" wrapText="1"/>
    </xf>
    <xf numFmtId="165" fontId="20" fillId="3" borderId="2" xfId="12" applyFont="1" applyFill="1" applyBorder="1" applyAlignment="1" applyProtection="1">
      <alignment horizontal="right" vertical="center" wrapText="1"/>
    </xf>
    <xf numFmtId="0" fontId="9" fillId="3" borderId="0" xfId="0" applyFont="1" applyFill="1" applyAlignment="1">
      <alignment horizontal="left" vertical="center" wrapText="1"/>
    </xf>
    <xf numFmtId="0" fontId="10" fillId="2" borderId="1" xfId="0" applyFont="1" applyFill="1" applyBorder="1" applyAlignment="1">
      <alignment horizontal="left" vertical="center"/>
    </xf>
    <xf numFmtId="165" fontId="2" fillId="2" borderId="27" xfId="12" applyFont="1" applyFill="1" applyBorder="1" applyAlignment="1" applyProtection="1">
      <alignment horizontal="right" vertical="center"/>
      <protection locked="0"/>
    </xf>
    <xf numFmtId="165" fontId="2" fillId="2" borderId="10" xfId="12" applyFont="1" applyFill="1" applyBorder="1" applyAlignment="1" applyProtection="1">
      <alignment horizontal="right" vertical="center"/>
    </xf>
    <xf numFmtId="165" fontId="2" fillId="2" borderId="11" xfId="12" applyFont="1" applyFill="1" applyBorder="1" applyAlignment="1" applyProtection="1">
      <alignment horizontal="right" vertical="center"/>
    </xf>
    <xf numFmtId="0" fontId="10" fillId="2" borderId="1" xfId="0" applyFont="1" applyFill="1" applyBorder="1" applyAlignment="1">
      <alignment horizontal="left" vertical="center" wrapText="1"/>
    </xf>
    <xf numFmtId="0" fontId="9" fillId="2" borderId="0" xfId="0" applyFont="1" applyFill="1" applyAlignment="1" applyProtection="1">
      <alignment horizontal="justify"/>
      <protection locked="0"/>
    </xf>
    <xf numFmtId="0" fontId="9" fillId="2" borderId="0" xfId="0" applyFont="1" applyFill="1" applyAlignment="1">
      <alignment horizontal="center" wrapText="1"/>
    </xf>
    <xf numFmtId="0" fontId="4" fillId="3" borderId="0" xfId="0" applyFont="1" applyFill="1" applyAlignment="1">
      <alignment vertical="center" wrapText="1"/>
    </xf>
    <xf numFmtId="0" fontId="5" fillId="3" borderId="0" xfId="0" applyFont="1" applyFill="1" applyAlignment="1">
      <alignment vertical="center" wrapText="1"/>
    </xf>
    <xf numFmtId="165" fontId="2" fillId="3" borderId="6" xfId="0" applyNumberFormat="1" applyFont="1" applyFill="1" applyBorder="1" applyAlignment="1" applyProtection="1">
      <alignment horizontal="right" vertical="center"/>
      <protection locked="0"/>
    </xf>
    <xf numFmtId="165" fontId="2" fillId="3" borderId="0" xfId="0" applyNumberFormat="1" applyFont="1" applyFill="1" applyAlignment="1" applyProtection="1">
      <alignment horizontal="right" vertical="center"/>
      <protection locked="0"/>
    </xf>
    <xf numFmtId="0" fontId="0" fillId="2" borderId="0" xfId="0" applyFill="1" applyAlignment="1" applyProtection="1">
      <alignment horizontal="center" vertical="center" wrapText="1"/>
      <protection locked="0"/>
    </xf>
    <xf numFmtId="0" fontId="0" fillId="3" borderId="0" xfId="0" applyFill="1" applyAlignment="1" applyProtection="1">
      <alignment horizontal="center" vertical="center" wrapText="1"/>
      <protection locked="0"/>
    </xf>
    <xf numFmtId="0" fontId="2" fillId="3" borderId="0" xfId="0" applyFont="1" applyFill="1"/>
    <xf numFmtId="0" fontId="32" fillId="2" borderId="0" xfId="0" applyFont="1" applyFill="1" applyAlignment="1" applyProtection="1">
      <alignment horizontal="center"/>
      <protection locked="0"/>
    </xf>
    <xf numFmtId="17" fontId="12" fillId="3" borderId="30" xfId="0" applyNumberFormat="1" applyFont="1" applyFill="1" applyBorder="1" applyAlignment="1" applyProtection="1">
      <alignment horizontal="right" vertical="center" wrapText="1"/>
      <protection locked="0"/>
    </xf>
    <xf numFmtId="0" fontId="12" fillId="3" borderId="30" xfId="0" applyFont="1" applyFill="1" applyBorder="1" applyAlignment="1" applyProtection="1">
      <alignment horizontal="left" vertical="center" wrapText="1"/>
      <protection locked="0"/>
    </xf>
    <xf numFmtId="165" fontId="12" fillId="3" borderId="30" xfId="12" applyFont="1" applyFill="1" applyBorder="1" applyAlignment="1" applyProtection="1">
      <alignment horizontal="right" vertical="center" wrapText="1"/>
      <protection locked="0"/>
    </xf>
    <xf numFmtId="165" fontId="30" fillId="3" borderId="30" xfId="12" applyFont="1" applyFill="1" applyBorder="1" applyAlignment="1" applyProtection="1">
      <alignment horizontal="right" vertical="center" wrapText="1"/>
      <protection locked="0"/>
    </xf>
    <xf numFmtId="165" fontId="30" fillId="0" borderId="30" xfId="12" applyFont="1" applyFill="1" applyBorder="1" applyAlignment="1" applyProtection="1">
      <alignment horizontal="right" vertical="center" wrapText="1"/>
      <protection locked="0"/>
    </xf>
    <xf numFmtId="165" fontId="29" fillId="3" borderId="30" xfId="12" applyFont="1" applyFill="1" applyBorder="1" applyAlignment="1" applyProtection="1">
      <alignment horizontal="right" vertical="center" wrapText="1"/>
      <protection locked="0"/>
    </xf>
    <xf numFmtId="0" fontId="2" fillId="3" borderId="3" xfId="0" applyFont="1" applyFill="1" applyBorder="1" applyAlignment="1">
      <alignment horizontal="center" vertical="center"/>
    </xf>
    <xf numFmtId="0" fontId="2" fillId="0" borderId="15" xfId="0" applyFont="1" applyBorder="1"/>
    <xf numFmtId="0" fontId="10" fillId="3" borderId="31" xfId="0" applyFont="1" applyFill="1" applyBorder="1" applyAlignment="1">
      <alignment horizontal="center" vertical="center"/>
    </xf>
    <xf numFmtId="0" fontId="14" fillId="3" borderId="16" xfId="4" applyFont="1" applyFill="1" applyBorder="1" applyAlignment="1">
      <alignment vertical="center" wrapText="1"/>
    </xf>
    <xf numFmtId="10" fontId="2" fillId="3" borderId="20" xfId="9" applyNumberFormat="1" applyFont="1" applyFill="1" applyBorder="1" applyAlignment="1" applyProtection="1">
      <alignment horizontal="right" vertical="center"/>
    </xf>
    <xf numFmtId="165" fontId="0" fillId="3" borderId="32" xfId="0" applyNumberFormat="1" applyFill="1" applyBorder="1" applyAlignment="1">
      <alignment horizontal="right" vertical="center"/>
    </xf>
    <xf numFmtId="10" fontId="2" fillId="3" borderId="33" xfId="9" applyNumberFormat="1" applyFont="1" applyFill="1" applyBorder="1" applyAlignment="1" applyProtection="1">
      <alignment horizontal="right" vertical="center"/>
    </xf>
    <xf numFmtId="10" fontId="2" fillId="3" borderId="34" xfId="9" applyNumberFormat="1" applyFont="1" applyFill="1" applyBorder="1" applyAlignment="1" applyProtection="1">
      <alignment horizontal="right" vertical="center"/>
    </xf>
    <xf numFmtId="0" fontId="14" fillId="6" borderId="3" xfId="0" applyFont="1" applyFill="1" applyBorder="1" applyAlignment="1">
      <alignment horizontal="left" vertical="center" wrapText="1"/>
    </xf>
    <xf numFmtId="10" fontId="14" fillId="6" borderId="3" xfId="9" applyNumberFormat="1" applyFont="1" applyFill="1" applyBorder="1" applyAlignment="1" applyProtection="1">
      <alignment horizontal="center" vertical="center"/>
    </xf>
    <xf numFmtId="0" fontId="14" fillId="4" borderId="3" xfId="0" applyFont="1" applyFill="1" applyBorder="1" applyAlignment="1">
      <alignment horizontal="left" vertical="center" wrapText="1"/>
    </xf>
    <xf numFmtId="4" fontId="14" fillId="4" borderId="3" xfId="0" applyNumberFormat="1" applyFont="1" applyFill="1" applyBorder="1" applyAlignment="1">
      <alignment horizontal="center" vertical="center"/>
    </xf>
    <xf numFmtId="10" fontId="14" fillId="4" borderId="3" xfId="9" applyNumberFormat="1" applyFont="1" applyFill="1" applyBorder="1" applyAlignment="1" applyProtection="1">
      <alignment horizontal="center" vertical="center"/>
    </xf>
    <xf numFmtId="0" fontId="14" fillId="4" borderId="3" xfId="0" applyFont="1" applyFill="1" applyBorder="1" applyAlignment="1">
      <alignment horizontal="left" vertical="center"/>
    </xf>
    <xf numFmtId="0" fontId="14" fillId="4" borderId="3" xfId="0" applyFont="1" applyFill="1" applyBorder="1" applyAlignment="1">
      <alignment vertical="center" wrapText="1"/>
    </xf>
    <xf numFmtId="165" fontId="14" fillId="4" borderId="3" xfId="12" applyFont="1" applyFill="1" applyBorder="1" applyAlignment="1" applyProtection="1">
      <alignment horizontal="right" vertical="center"/>
    </xf>
    <xf numFmtId="10" fontId="14" fillId="4" borderId="3" xfId="9" applyNumberFormat="1" applyFont="1" applyFill="1" applyBorder="1" applyAlignment="1" applyProtection="1">
      <alignment horizontal="right" vertical="center"/>
    </xf>
    <xf numFmtId="0" fontId="13" fillId="3" borderId="0" xfId="0" applyFont="1" applyFill="1" applyAlignment="1">
      <alignment horizontal="left" vertical="center"/>
    </xf>
    <xf numFmtId="0" fontId="14" fillId="5" borderId="0" xfId="0" applyFont="1" applyFill="1" applyAlignment="1">
      <alignment horizontal="left" vertical="center" wrapText="1"/>
    </xf>
    <xf numFmtId="10" fontId="13" fillId="5" borderId="0" xfId="9" applyNumberFormat="1" applyFont="1" applyFill="1" applyBorder="1" applyAlignment="1" applyProtection="1">
      <alignment horizontal="right" vertical="center"/>
    </xf>
    <xf numFmtId="165" fontId="13" fillId="5" borderId="0" xfId="12" applyFont="1" applyFill="1" applyBorder="1" applyAlignment="1" applyProtection="1">
      <alignment horizontal="center" vertical="center"/>
    </xf>
    <xf numFmtId="0" fontId="14" fillId="6" borderId="0" xfId="0" applyFont="1" applyFill="1" applyAlignment="1">
      <alignment horizontal="left" vertical="center" wrapText="1"/>
    </xf>
    <xf numFmtId="165" fontId="13" fillId="6" borderId="0" xfId="12" applyFont="1" applyFill="1" applyBorder="1" applyAlignment="1" applyProtection="1">
      <alignment horizontal="right" vertical="center"/>
    </xf>
    <xf numFmtId="165" fontId="14" fillId="6" borderId="2" xfId="12" applyFont="1" applyFill="1" applyBorder="1" applyAlignment="1" applyProtection="1">
      <alignment horizontal="right" vertical="center"/>
    </xf>
    <xf numFmtId="165" fontId="13" fillId="6" borderId="0" xfId="12" applyFont="1" applyFill="1" applyBorder="1" applyAlignment="1" applyProtection="1">
      <alignment horizontal="center" vertical="center"/>
    </xf>
    <xf numFmtId="10" fontId="13" fillId="6" borderId="6" xfId="9" applyNumberFormat="1" applyFont="1" applyFill="1" applyBorder="1" applyAlignment="1" applyProtection="1">
      <alignment horizontal="center" vertical="center"/>
    </xf>
    <xf numFmtId="0" fontId="14" fillId="6" borderId="5" xfId="0" applyFont="1" applyFill="1" applyBorder="1" applyAlignment="1">
      <alignment horizontal="left" vertical="center"/>
    </xf>
    <xf numFmtId="0" fontId="14" fillId="6" borderId="5" xfId="0" applyFont="1" applyFill="1" applyBorder="1" applyAlignment="1">
      <alignment horizontal="left" vertical="center" wrapText="1"/>
    </xf>
    <xf numFmtId="0" fontId="14" fillId="4" borderId="5" xfId="0" applyFont="1" applyFill="1" applyBorder="1" applyAlignment="1">
      <alignment horizontal="left" vertical="center"/>
    </xf>
    <xf numFmtId="0" fontId="14" fillId="4" borderId="5" xfId="0" applyFont="1" applyFill="1" applyBorder="1" applyAlignment="1">
      <alignment horizontal="left" vertical="center" wrapText="1"/>
    </xf>
    <xf numFmtId="0" fontId="14" fillId="6" borderId="0" xfId="0" applyFont="1" applyFill="1" applyAlignment="1">
      <alignment vertical="center" wrapText="1"/>
    </xf>
    <xf numFmtId="0" fontId="14" fillId="6" borderId="6" xfId="0" applyFont="1" applyFill="1" applyBorder="1" applyAlignment="1">
      <alignment horizontal="center" vertical="center"/>
    </xf>
    <xf numFmtId="10" fontId="14" fillId="6" borderId="6" xfId="9" applyNumberFormat="1" applyFont="1" applyFill="1" applyBorder="1" applyAlignment="1" applyProtection="1">
      <alignment horizontal="center" vertical="center"/>
    </xf>
    <xf numFmtId="0" fontId="14" fillId="5" borderId="0" xfId="0" applyFont="1" applyFill="1" applyAlignment="1">
      <alignment vertical="center"/>
    </xf>
    <xf numFmtId="0" fontId="22" fillId="5" borderId="0" xfId="0" applyFont="1" applyFill="1" applyAlignment="1">
      <alignment vertical="center" wrapText="1"/>
    </xf>
    <xf numFmtId="10" fontId="13" fillId="5" borderId="0" xfId="9" applyNumberFormat="1" applyFont="1" applyFill="1" applyBorder="1" applyAlignment="1" applyProtection="1">
      <alignment horizontal="center" vertical="center"/>
    </xf>
    <xf numFmtId="165" fontId="13" fillId="5" borderId="10" xfId="12" applyFont="1" applyFill="1" applyBorder="1" applyAlignment="1" applyProtection="1">
      <alignment horizontal="center" vertical="center"/>
    </xf>
    <xf numFmtId="10" fontId="13" fillId="5" borderId="10" xfId="9" applyNumberFormat="1" applyFont="1" applyFill="1" applyBorder="1" applyAlignment="1" applyProtection="1">
      <alignment horizontal="center" vertical="center"/>
    </xf>
    <xf numFmtId="0" fontId="13" fillId="6" borderId="5" xfId="0" applyFont="1" applyFill="1" applyBorder="1" applyAlignment="1">
      <alignment vertical="center"/>
    </xf>
    <xf numFmtId="0" fontId="14" fillId="6" borderId="5" xfId="0" applyFont="1" applyFill="1" applyBorder="1" applyAlignment="1">
      <alignment horizontal="right" vertical="center" wrapText="1"/>
    </xf>
    <xf numFmtId="165" fontId="14" fillId="6" borderId="5" xfId="12" applyFont="1" applyFill="1" applyBorder="1" applyAlignment="1" applyProtection="1">
      <alignment horizontal="right" vertical="center"/>
    </xf>
    <xf numFmtId="10" fontId="14" fillId="6" borderId="5" xfId="9" applyNumberFormat="1" applyFont="1" applyFill="1" applyBorder="1" applyAlignment="1" applyProtection="1">
      <alignment horizontal="right" vertical="center"/>
    </xf>
    <xf numFmtId="0" fontId="14" fillId="6" borderId="5" xfId="0" applyFont="1" applyFill="1" applyBorder="1" applyAlignment="1">
      <alignment vertical="center"/>
    </xf>
    <xf numFmtId="165" fontId="14" fillId="6" borderId="3" xfId="12" applyFont="1" applyFill="1" applyBorder="1" applyAlignment="1" applyProtection="1">
      <alignment horizontal="center" vertical="center"/>
    </xf>
    <xf numFmtId="165" fontId="14" fillId="4" borderId="5" xfId="12" applyFont="1" applyFill="1" applyBorder="1" applyAlignment="1" applyProtection="1">
      <alignment horizontal="right" vertical="center"/>
    </xf>
    <xf numFmtId="10" fontId="14" fillId="4" borderId="5" xfId="9" applyNumberFormat="1" applyFont="1" applyFill="1" applyBorder="1" applyAlignment="1" applyProtection="1">
      <alignment horizontal="right" vertical="center"/>
    </xf>
    <xf numFmtId="0" fontId="13" fillId="6" borderId="2" xfId="0" applyFont="1" applyFill="1" applyBorder="1" applyAlignment="1">
      <alignment vertical="center"/>
    </xf>
    <xf numFmtId="0" fontId="14" fillId="6" borderId="2" xfId="0" applyFont="1" applyFill="1" applyBorder="1" applyAlignment="1">
      <alignment horizontal="right" vertical="center" wrapText="1"/>
    </xf>
    <xf numFmtId="10" fontId="14" fillId="6" borderId="2" xfId="9" applyNumberFormat="1" applyFont="1" applyFill="1" applyBorder="1" applyAlignment="1" applyProtection="1">
      <alignment horizontal="right" vertical="center"/>
    </xf>
    <xf numFmtId="10" fontId="13" fillId="6" borderId="5" xfId="9" applyNumberFormat="1" applyFont="1" applyFill="1" applyBorder="1" applyAlignment="1" applyProtection="1">
      <alignment horizontal="right" vertical="center"/>
    </xf>
    <xf numFmtId="165" fontId="14" fillId="6" borderId="3" xfId="12" applyFont="1" applyFill="1" applyBorder="1" applyAlignment="1" applyProtection="1">
      <alignment horizontal="right" vertical="center"/>
    </xf>
    <xf numFmtId="165" fontId="13" fillId="6" borderId="5" xfId="12" applyFont="1" applyFill="1" applyBorder="1" applyAlignment="1" applyProtection="1">
      <alignment horizontal="right" vertical="center"/>
    </xf>
    <xf numFmtId="0" fontId="14" fillId="6" borderId="3" xfId="0" applyFont="1" applyFill="1" applyBorder="1" applyAlignment="1">
      <alignment horizontal="left" vertical="center"/>
    </xf>
    <xf numFmtId="165" fontId="13" fillId="6" borderId="3" xfId="12" applyFont="1" applyFill="1" applyBorder="1" applyAlignment="1" applyProtection="1">
      <alignment horizontal="right" vertical="center"/>
    </xf>
    <xf numFmtId="10" fontId="13" fillId="6" borderId="3" xfId="9" applyNumberFormat="1" applyFont="1" applyFill="1" applyBorder="1" applyAlignment="1" applyProtection="1">
      <alignment horizontal="right" vertical="center"/>
    </xf>
    <xf numFmtId="165" fontId="13" fillId="5" borderId="0" xfId="12" applyFont="1" applyFill="1" applyBorder="1" applyAlignment="1">
      <alignment horizontal="center" vertical="center"/>
    </xf>
    <xf numFmtId="165" fontId="13" fillId="6" borderId="3" xfId="12" applyFont="1" applyFill="1" applyBorder="1" applyAlignment="1">
      <alignment horizontal="right" vertical="center"/>
    </xf>
    <xf numFmtId="165" fontId="14" fillId="6" borderId="3" xfId="12" applyFont="1" applyFill="1" applyBorder="1" applyAlignment="1">
      <alignment horizontal="right" vertical="center"/>
    </xf>
    <xf numFmtId="165" fontId="13" fillId="6" borderId="5" xfId="12" applyFont="1" applyFill="1" applyBorder="1" applyAlignment="1">
      <alignment horizontal="right" vertical="center"/>
    </xf>
    <xf numFmtId="165" fontId="14" fillId="6" borderId="5" xfId="12" applyFont="1" applyFill="1" applyBorder="1" applyAlignment="1">
      <alignment horizontal="right" vertical="center"/>
    </xf>
    <xf numFmtId="165" fontId="13" fillId="6" borderId="0" xfId="12" applyFont="1" applyFill="1" applyBorder="1" applyAlignment="1">
      <alignment horizontal="center" vertical="center"/>
    </xf>
    <xf numFmtId="165" fontId="14" fillId="4" borderId="3" xfId="12" applyFont="1" applyFill="1" applyBorder="1" applyAlignment="1">
      <alignment horizontal="right" vertical="center"/>
    </xf>
    <xf numFmtId="165" fontId="13" fillId="5" borderId="10" xfId="12" applyFont="1" applyFill="1" applyBorder="1" applyAlignment="1">
      <alignment horizontal="center" vertical="center"/>
    </xf>
    <xf numFmtId="165" fontId="14" fillId="6" borderId="3" xfId="12" applyFont="1" applyFill="1" applyBorder="1" applyAlignment="1">
      <alignment horizontal="center" vertical="center"/>
    </xf>
    <xf numFmtId="165" fontId="14" fillId="6" borderId="2" xfId="12" applyFont="1" applyFill="1" applyBorder="1" applyAlignment="1">
      <alignment horizontal="right" vertical="center"/>
    </xf>
    <xf numFmtId="165" fontId="14" fillId="4" borderId="5" xfId="12" applyFont="1" applyFill="1" applyBorder="1" applyAlignment="1">
      <alignment horizontal="right" vertical="center"/>
    </xf>
    <xf numFmtId="0" fontId="10" fillId="4" borderId="3" xfId="0" applyFont="1" applyFill="1" applyBorder="1" applyAlignment="1">
      <alignment horizontal="center" vertical="center" wrapText="1"/>
    </xf>
    <xf numFmtId="4" fontId="10" fillId="4" borderId="3" xfId="0" applyNumberFormat="1" applyFont="1" applyFill="1" applyBorder="1" applyAlignment="1">
      <alignment horizontal="center" vertical="center" wrapText="1"/>
    </xf>
    <xf numFmtId="0" fontId="10" fillId="4" borderId="3" xfId="0" applyFont="1" applyFill="1" applyBorder="1" applyAlignment="1">
      <alignment horizontal="left" vertical="center" wrapText="1"/>
    </xf>
    <xf numFmtId="0" fontId="10" fillId="4" borderId="3" xfId="0" applyFont="1" applyFill="1" applyBorder="1" applyAlignment="1">
      <alignment horizontal="right" vertical="center" wrapText="1"/>
    </xf>
    <xf numFmtId="165" fontId="13" fillId="4" borderId="3" xfId="12" applyFont="1" applyFill="1" applyBorder="1" applyAlignment="1">
      <alignment horizontal="right" vertical="center"/>
    </xf>
    <xf numFmtId="165" fontId="23" fillId="4" borderId="3" xfId="0" applyNumberFormat="1" applyFont="1" applyFill="1" applyBorder="1" applyAlignment="1">
      <alignment horizontal="left" vertical="center" wrapText="1"/>
    </xf>
    <xf numFmtId="0" fontId="10" fillId="4" borderId="6" xfId="0" applyFont="1" applyFill="1" applyBorder="1" applyAlignment="1">
      <alignment horizontal="left" vertical="center"/>
    </xf>
    <xf numFmtId="0" fontId="10" fillId="4" borderId="6" xfId="0" applyFont="1" applyFill="1" applyBorder="1" applyAlignment="1">
      <alignment horizontal="center" vertical="center"/>
    </xf>
    <xf numFmtId="165" fontId="11" fillId="4" borderId="6" xfId="12" applyFont="1" applyFill="1" applyBorder="1" applyAlignment="1" applyProtection="1">
      <alignment horizontal="center" vertical="center"/>
    </xf>
    <xf numFmtId="165" fontId="12" fillId="4" borderId="3" xfId="12" applyFont="1" applyFill="1" applyBorder="1" applyAlignment="1" applyProtection="1">
      <alignment horizontal="right" vertical="center"/>
    </xf>
    <xf numFmtId="165" fontId="11" fillId="4" borderId="3" xfId="12" applyFont="1" applyFill="1" applyBorder="1" applyAlignment="1" applyProtection="1">
      <alignment horizontal="right" vertical="center"/>
    </xf>
    <xf numFmtId="0" fontId="11" fillId="5" borderId="2" xfId="0" applyFont="1" applyFill="1" applyBorder="1" applyAlignment="1">
      <alignment vertical="center"/>
    </xf>
    <xf numFmtId="0" fontId="11" fillId="5" borderId="2" xfId="0" applyFont="1" applyFill="1" applyBorder="1" applyAlignment="1">
      <alignment horizontal="left" vertical="center" wrapText="1"/>
    </xf>
    <xf numFmtId="165" fontId="11" fillId="5" borderId="2" xfId="12" applyFont="1" applyFill="1" applyBorder="1" applyAlignment="1" applyProtection="1">
      <alignment horizontal="right" vertical="center"/>
    </xf>
    <xf numFmtId="0" fontId="11" fillId="4" borderId="3" xfId="0" applyFont="1" applyFill="1" applyBorder="1" applyAlignment="1">
      <alignment horizontal="left" vertical="center"/>
    </xf>
    <xf numFmtId="0" fontId="11" fillId="4" borderId="3" xfId="0" applyFont="1" applyFill="1" applyBorder="1" applyAlignment="1">
      <alignment horizontal="center" vertical="center"/>
    </xf>
    <xf numFmtId="165" fontId="12" fillId="4" borderId="3" xfId="12" applyFont="1" applyFill="1" applyBorder="1" applyAlignment="1" applyProtection="1">
      <alignment horizontal="right" vertical="center"/>
      <protection locked="0"/>
    </xf>
    <xf numFmtId="165" fontId="11" fillId="4" borderId="3" xfId="12" applyFont="1" applyFill="1" applyBorder="1" applyAlignment="1" applyProtection="1">
      <alignment horizontal="center" vertical="center"/>
    </xf>
    <xf numFmtId="0" fontId="14" fillId="4" borderId="3" xfId="4" applyFont="1" applyFill="1" applyBorder="1" applyAlignment="1">
      <alignment horizontal="left" vertical="center"/>
    </xf>
    <xf numFmtId="0" fontId="14" fillId="4" borderId="3" xfId="4" applyFont="1" applyFill="1" applyBorder="1" applyAlignment="1">
      <alignment horizontal="left" vertical="center" wrapText="1"/>
    </xf>
    <xf numFmtId="165" fontId="13" fillId="4" borderId="3" xfId="12" applyFont="1" applyFill="1" applyBorder="1" applyAlignment="1" applyProtection="1">
      <alignment horizontal="right" vertical="center"/>
    </xf>
    <xf numFmtId="10" fontId="13" fillId="4" borderId="3" xfId="9" applyNumberFormat="1" applyFont="1" applyFill="1" applyBorder="1" applyAlignment="1" applyProtection="1">
      <alignment horizontal="right" vertical="center"/>
    </xf>
    <xf numFmtId="0" fontId="2" fillId="4" borderId="3" xfId="0" applyFont="1" applyFill="1" applyBorder="1" applyAlignment="1">
      <alignment horizontal="center" vertical="center"/>
    </xf>
    <xf numFmtId="0" fontId="10"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5" fillId="4" borderId="16" xfId="4" applyFont="1" applyFill="1" applyBorder="1" applyAlignment="1">
      <alignment horizontal="center" vertical="center" wrapText="1"/>
    </xf>
    <xf numFmtId="4" fontId="0" fillId="4" borderId="3" xfId="0" applyNumberFormat="1" applyFill="1" applyBorder="1"/>
    <xf numFmtId="4" fontId="10" fillId="4" borderId="15" xfId="0" applyNumberFormat="1" applyFont="1" applyFill="1" applyBorder="1" applyAlignment="1">
      <alignment horizontal="right" vertical="center"/>
    </xf>
    <xf numFmtId="165" fontId="0" fillId="4" borderId="9" xfId="0" applyNumberFormat="1" applyFill="1" applyBorder="1" applyAlignment="1">
      <alignment horizontal="right" vertical="center"/>
    </xf>
    <xf numFmtId="165" fontId="0" fillId="4" borderId="3" xfId="0" applyNumberFormat="1" applyFill="1" applyBorder="1" applyAlignment="1">
      <alignment horizontal="right" vertical="center"/>
    </xf>
    <xf numFmtId="0" fontId="2" fillId="3" borderId="21" xfId="0" applyFont="1" applyFill="1" applyBorder="1" applyAlignment="1">
      <alignment horizontal="left" vertical="center" wrapText="1"/>
    </xf>
    <xf numFmtId="14" fontId="0" fillId="2" borderId="0" xfId="0" applyNumberFormat="1" applyFill="1" applyAlignment="1">
      <alignment vertical="center"/>
    </xf>
    <xf numFmtId="0" fontId="9" fillId="3" borderId="19"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5" fillId="4" borderId="7" xfId="0" applyFont="1" applyFill="1" applyBorder="1" applyAlignment="1">
      <alignment horizontal="center" vertical="center"/>
    </xf>
    <xf numFmtId="17" fontId="5" fillId="4" borderId="7" xfId="0" applyNumberFormat="1" applyFont="1" applyFill="1" applyBorder="1" applyAlignment="1">
      <alignment horizontal="right" vertical="center"/>
    </xf>
    <xf numFmtId="0" fontId="13" fillId="3" borderId="1" xfId="0" applyFont="1" applyFill="1" applyBorder="1" applyAlignment="1">
      <alignment horizontal="left" vertical="center"/>
    </xf>
    <xf numFmtId="0" fontId="13" fillId="3" borderId="1" xfId="0" applyFont="1" applyFill="1" applyBorder="1" applyAlignment="1">
      <alignment horizontal="left" vertical="center" wrapText="1"/>
    </xf>
    <xf numFmtId="0" fontId="13" fillId="3" borderId="0" xfId="0" applyFont="1" applyFill="1" applyAlignment="1">
      <alignment horizontal="right" vertical="center"/>
    </xf>
    <xf numFmtId="0" fontId="13" fillId="3" borderId="4" xfId="0" applyFont="1" applyFill="1" applyBorder="1" applyAlignment="1">
      <alignment horizontal="left" vertical="center" wrapText="1"/>
    </xf>
    <xf numFmtId="0" fontId="5" fillId="4" borderId="6" xfId="0" applyFont="1" applyFill="1" applyBorder="1" applyAlignment="1">
      <alignment horizontal="center" vertical="center" wrapText="1"/>
    </xf>
    <xf numFmtId="0" fontId="5" fillId="4" borderId="3" xfId="0" applyFont="1" applyFill="1" applyBorder="1" applyAlignment="1">
      <alignment horizontal="center" vertical="center" wrapText="1"/>
    </xf>
    <xf numFmtId="17" fontId="5" fillId="4" borderId="3" xfId="0" applyNumberFormat="1" applyFont="1" applyFill="1" applyBorder="1" applyAlignment="1">
      <alignment horizontal="right" vertical="center"/>
    </xf>
    <xf numFmtId="0" fontId="14" fillId="4" borderId="3" xfId="4" applyFont="1" applyFill="1" applyBorder="1" applyAlignment="1">
      <alignment horizontal="center" vertical="center" wrapText="1"/>
    </xf>
    <xf numFmtId="0" fontId="18" fillId="4" borderId="5" xfId="4" applyFont="1" applyFill="1" applyBorder="1" applyAlignment="1">
      <alignment horizontal="left" vertical="center" wrapText="1"/>
    </xf>
    <xf numFmtId="0" fontId="14" fillId="4" borderId="5" xfId="4" applyFont="1" applyFill="1" applyBorder="1" applyAlignment="1">
      <alignment horizontal="left" vertical="center" wrapText="1"/>
    </xf>
    <xf numFmtId="0" fontId="18" fillId="4" borderId="3" xfId="4" applyFont="1" applyFill="1" applyBorder="1" applyAlignment="1">
      <alignment horizontal="left" vertical="center" wrapText="1"/>
    </xf>
    <xf numFmtId="4" fontId="14" fillId="4" borderId="3" xfId="4" applyNumberFormat="1" applyFont="1" applyFill="1" applyBorder="1" applyAlignment="1">
      <alignment horizontal="right" vertical="center" wrapText="1"/>
    </xf>
    <xf numFmtId="165" fontId="20" fillId="3" borderId="1" xfId="12" applyFont="1" applyFill="1" applyBorder="1" applyAlignment="1" applyProtection="1">
      <alignment horizontal="right" vertical="center" wrapText="1"/>
      <protection locked="0"/>
    </xf>
    <xf numFmtId="0" fontId="14" fillId="4" borderId="0" xfId="4" applyFont="1" applyFill="1" applyAlignment="1" applyProtection="1">
      <alignment horizontal="right" vertical="center" wrapText="1"/>
      <protection locked="0"/>
    </xf>
    <xf numFmtId="0" fontId="14" fillId="4" borderId="0" xfId="4" applyFont="1" applyFill="1" applyAlignment="1" applyProtection="1">
      <alignment horizontal="left" vertical="center"/>
      <protection locked="0"/>
    </xf>
    <xf numFmtId="165" fontId="21" fillId="4" borderId="3" xfId="12" applyFont="1" applyFill="1" applyBorder="1" applyAlignment="1" applyProtection="1">
      <alignment horizontal="right" vertical="center" wrapText="1"/>
    </xf>
    <xf numFmtId="165" fontId="21" fillId="2" borderId="10" xfId="12" applyFont="1" applyFill="1" applyBorder="1" applyAlignment="1" applyProtection="1">
      <alignment horizontal="right" vertical="center" wrapText="1"/>
    </xf>
    <xf numFmtId="4" fontId="14" fillId="4" borderId="5" xfId="4" applyNumberFormat="1" applyFont="1" applyFill="1" applyBorder="1" applyAlignment="1">
      <alignment horizontal="right" vertical="center" wrapText="1"/>
    </xf>
    <xf numFmtId="4" fontId="14" fillId="4" borderId="5" xfId="4" applyNumberFormat="1" applyFont="1" applyFill="1" applyBorder="1" applyAlignment="1">
      <alignment horizontal="center" vertical="center" wrapText="1"/>
    </xf>
    <xf numFmtId="0" fontId="14" fillId="4" borderId="3" xfId="4" applyFont="1" applyFill="1" applyBorder="1" applyAlignment="1">
      <alignment horizontal="right" vertical="center" wrapText="1"/>
    </xf>
    <xf numFmtId="0" fontId="5" fillId="4" borderId="0" xfId="0" applyFont="1" applyFill="1" applyAlignment="1">
      <alignment horizontal="center" vertical="center"/>
    </xf>
    <xf numFmtId="167" fontId="10" fillId="4" borderId="0" xfId="0" applyNumberFormat="1" applyFont="1" applyFill="1" applyAlignment="1">
      <alignment horizontal="right" vertical="center"/>
    </xf>
    <xf numFmtId="4" fontId="10" fillId="4" borderId="3" xfId="0" applyNumberFormat="1" applyFont="1" applyFill="1" applyBorder="1" applyAlignment="1">
      <alignment horizontal="right" vertical="center"/>
    </xf>
    <xf numFmtId="10" fontId="10" fillId="4" borderId="3" xfId="9" applyNumberFormat="1" applyFont="1" applyFill="1" applyBorder="1" applyAlignment="1" applyProtection="1">
      <alignment horizontal="right" vertical="center"/>
      <protection locked="0"/>
    </xf>
    <xf numFmtId="17" fontId="11" fillId="4" borderId="6" xfId="0" applyNumberFormat="1" applyFont="1" applyFill="1" applyBorder="1" applyAlignment="1">
      <alignment horizontal="right" vertical="center"/>
    </xf>
    <xf numFmtId="10" fontId="21" fillId="4" borderId="3" xfId="9" applyNumberFormat="1" applyFont="1" applyFill="1" applyBorder="1" applyAlignment="1" applyProtection="1">
      <alignment horizontal="right" vertical="center" wrapText="1"/>
    </xf>
    <xf numFmtId="0" fontId="19" fillId="2" borderId="1" xfId="4" applyFont="1" applyFill="1" applyBorder="1" applyAlignment="1">
      <alignment horizontal="left" vertical="center"/>
    </xf>
    <xf numFmtId="0" fontId="13" fillId="3" borderId="1" xfId="4" applyFont="1" applyFill="1" applyBorder="1" applyAlignment="1">
      <alignment horizontal="left" vertical="center" wrapText="1"/>
    </xf>
    <xf numFmtId="165" fontId="20" fillId="2" borderId="1" xfId="12" applyFont="1" applyFill="1" applyBorder="1" applyAlignment="1" applyProtection="1">
      <alignment horizontal="right" vertical="center" wrapText="1"/>
      <protection locked="0"/>
    </xf>
    <xf numFmtId="165" fontId="20" fillId="3" borderId="1" xfId="12" applyFont="1" applyFill="1" applyBorder="1" applyAlignment="1" applyProtection="1">
      <alignment horizontal="right" vertical="center" wrapText="1"/>
    </xf>
    <xf numFmtId="165" fontId="10" fillId="2" borderId="11" xfId="12" applyFont="1" applyFill="1" applyBorder="1" applyAlignment="1">
      <alignment horizontal="right" vertical="center"/>
    </xf>
    <xf numFmtId="165" fontId="2" fillId="2" borderId="12" xfId="12" applyFont="1" applyFill="1" applyBorder="1" applyAlignment="1">
      <alignment horizontal="right" vertical="center"/>
    </xf>
    <xf numFmtId="165" fontId="2" fillId="2" borderId="12" xfId="12" applyFont="1" applyFill="1" applyBorder="1" applyAlignment="1">
      <alignment vertical="center"/>
    </xf>
    <xf numFmtId="165" fontId="10" fillId="2" borderId="1" xfId="12" applyFont="1" applyFill="1" applyBorder="1" applyAlignment="1">
      <alignment horizontal="right" vertical="center"/>
    </xf>
    <xf numFmtId="165" fontId="10" fillId="2" borderId="1" xfId="12" applyFont="1" applyFill="1" applyBorder="1" applyAlignment="1" applyProtection="1">
      <alignment horizontal="right" vertical="center"/>
      <protection locked="0"/>
    </xf>
    <xf numFmtId="0" fontId="0" fillId="2" borderId="0" xfId="0" applyFill="1" applyAlignment="1">
      <alignment horizontal="right"/>
    </xf>
    <xf numFmtId="0" fontId="5" fillId="2" borderId="0" xfId="0" applyFont="1" applyFill="1" applyAlignment="1">
      <alignment horizontal="right" vertical="center"/>
    </xf>
    <xf numFmtId="165" fontId="2" fillId="2" borderId="0" xfId="12" applyFont="1" applyFill="1" applyBorder="1" applyAlignment="1" applyProtection="1">
      <alignment horizontal="right" vertical="center"/>
      <protection locked="0"/>
    </xf>
    <xf numFmtId="0" fontId="10" fillId="2" borderId="7" xfId="0" applyFont="1" applyFill="1" applyBorder="1" applyAlignment="1">
      <alignment vertical="center"/>
    </xf>
    <xf numFmtId="0" fontId="10" fillId="2" borderId="1" xfId="0" applyFont="1" applyFill="1" applyBorder="1" applyAlignment="1">
      <alignment vertical="center"/>
    </xf>
    <xf numFmtId="0" fontId="10" fillId="2" borderId="8" xfId="0" applyFont="1" applyFill="1" applyBorder="1" applyAlignment="1">
      <alignment vertical="center"/>
    </xf>
    <xf numFmtId="17" fontId="2" fillId="3" borderId="37" xfId="0" applyNumberFormat="1" applyFont="1" applyFill="1" applyBorder="1" applyAlignment="1" applyProtection="1">
      <alignment horizontal="left" vertical="center" wrapText="1"/>
      <protection locked="0"/>
    </xf>
    <xf numFmtId="0" fontId="2" fillId="3" borderId="28" xfId="0" applyFont="1" applyFill="1" applyBorder="1" applyAlignment="1" applyProtection="1">
      <alignment horizontal="left" vertical="center" wrapText="1"/>
      <protection locked="0"/>
    </xf>
    <xf numFmtId="165" fontId="2" fillId="3" borderId="28" xfId="12" applyFont="1" applyFill="1" applyBorder="1" applyAlignment="1" applyProtection="1">
      <alignment horizontal="right" vertical="center" wrapText="1"/>
      <protection locked="0"/>
    </xf>
    <xf numFmtId="166" fontId="2" fillId="3" borderId="28" xfId="0" applyNumberFormat="1" applyFont="1" applyFill="1" applyBorder="1" applyAlignment="1" applyProtection="1">
      <alignment horizontal="left" vertical="center" wrapText="1"/>
      <protection locked="0"/>
    </xf>
    <xf numFmtId="0" fontId="2" fillId="3" borderId="38" xfId="0" applyFont="1" applyFill="1" applyBorder="1" applyAlignment="1" applyProtection="1">
      <alignment horizontal="left" vertical="center" wrapText="1"/>
      <protection locked="0"/>
    </xf>
    <xf numFmtId="17" fontId="2" fillId="3" borderId="39" xfId="0" applyNumberFormat="1" applyFont="1" applyFill="1" applyBorder="1" applyAlignment="1" applyProtection="1">
      <alignment horizontal="left" vertical="center" wrapText="1"/>
      <protection locked="0"/>
    </xf>
    <xf numFmtId="0" fontId="2" fillId="3" borderId="29" xfId="0" applyFont="1" applyFill="1" applyBorder="1" applyAlignment="1" applyProtection="1">
      <alignment horizontal="left" vertical="center" wrapText="1"/>
      <protection locked="0"/>
    </xf>
    <xf numFmtId="0" fontId="3" fillId="3" borderId="29" xfId="0" applyFont="1" applyFill="1" applyBorder="1" applyAlignment="1" applyProtection="1">
      <alignment horizontal="left" vertical="center" wrapText="1"/>
      <protection locked="0"/>
    </xf>
    <xf numFmtId="165" fontId="3" fillId="3" borderId="29" xfId="12" applyFont="1" applyFill="1" applyBorder="1" applyAlignment="1" applyProtection="1">
      <alignment horizontal="right" vertical="center" wrapText="1"/>
      <protection locked="0"/>
    </xf>
    <xf numFmtId="166" fontId="3" fillId="3" borderId="29" xfId="0" applyNumberFormat="1" applyFont="1" applyFill="1" applyBorder="1" applyAlignment="1" applyProtection="1">
      <alignment horizontal="left" vertical="center" wrapText="1"/>
      <protection locked="0"/>
    </xf>
    <xf numFmtId="0" fontId="3" fillId="3" borderId="35" xfId="0" applyFont="1" applyFill="1" applyBorder="1" applyAlignment="1" applyProtection="1">
      <alignment horizontal="left" vertical="center" wrapText="1"/>
      <protection locked="0"/>
    </xf>
    <xf numFmtId="0" fontId="3" fillId="3" borderId="39" xfId="0" applyFont="1" applyFill="1" applyBorder="1" applyAlignment="1" applyProtection="1">
      <alignment horizontal="left" vertical="center" wrapText="1"/>
      <protection locked="0"/>
    </xf>
    <xf numFmtId="165" fontId="2" fillId="3" borderId="29" xfId="12" applyFont="1" applyFill="1" applyBorder="1" applyAlignment="1" applyProtection="1">
      <alignment horizontal="right" vertical="center" wrapText="1"/>
      <protection locked="0"/>
    </xf>
    <xf numFmtId="166" fontId="2" fillId="3" borderId="29" xfId="0" applyNumberFormat="1" applyFont="1" applyFill="1" applyBorder="1" applyAlignment="1" applyProtection="1">
      <alignment horizontal="left" vertical="center" wrapText="1"/>
      <protection locked="0"/>
    </xf>
    <xf numFmtId="0" fontId="2" fillId="3" borderId="35" xfId="0" applyFont="1" applyFill="1" applyBorder="1" applyAlignment="1" applyProtection="1">
      <alignment horizontal="left" vertical="center" wrapText="1"/>
      <protection locked="0"/>
    </xf>
    <xf numFmtId="0" fontId="3" fillId="3" borderId="40" xfId="0" applyFont="1" applyFill="1" applyBorder="1" applyAlignment="1" applyProtection="1">
      <alignment horizontal="left" vertical="center" wrapText="1"/>
      <protection locked="0"/>
    </xf>
    <xf numFmtId="0" fontId="3" fillId="3" borderId="41" xfId="0" applyFont="1" applyFill="1" applyBorder="1" applyAlignment="1" applyProtection="1">
      <alignment horizontal="left" vertical="center" wrapText="1"/>
      <protection locked="0"/>
    </xf>
    <xf numFmtId="165" fontId="3" fillId="3" borderId="41" xfId="12" applyFont="1" applyFill="1" applyBorder="1" applyAlignment="1" applyProtection="1">
      <alignment horizontal="right" vertical="center" wrapText="1"/>
      <protection locked="0"/>
    </xf>
    <xf numFmtId="166" fontId="3" fillId="3" borderId="41" xfId="0" applyNumberFormat="1" applyFont="1" applyFill="1" applyBorder="1" applyAlignment="1" applyProtection="1">
      <alignment horizontal="left" vertical="center" wrapText="1"/>
      <protection locked="0"/>
    </xf>
    <xf numFmtId="0" fontId="3" fillId="3" borderId="42" xfId="0" applyFont="1" applyFill="1" applyBorder="1" applyAlignment="1" applyProtection="1">
      <alignment horizontal="left" vertical="center" wrapText="1"/>
      <protection locked="0"/>
    </xf>
    <xf numFmtId="10" fontId="2" fillId="4" borderId="16" xfId="9" applyNumberFormat="1" applyFont="1" applyFill="1" applyBorder="1" applyAlignment="1" applyProtection="1">
      <alignment horizontal="right" vertical="center"/>
    </xf>
    <xf numFmtId="165" fontId="2" fillId="2" borderId="0" xfId="12" applyFont="1" applyFill="1" applyBorder="1" applyAlignment="1" applyProtection="1">
      <alignment horizontal="right" vertical="center"/>
    </xf>
    <xf numFmtId="0" fontId="12" fillId="2" borderId="30" xfId="0" applyFont="1" applyFill="1" applyBorder="1" applyAlignment="1">
      <alignment horizontal="right" vertical="center" wrapText="1"/>
    </xf>
    <xf numFmtId="14" fontId="12" fillId="2" borderId="30" xfId="0" applyNumberFormat="1" applyFont="1" applyFill="1" applyBorder="1" applyAlignment="1" applyProtection="1">
      <alignment horizontal="right" vertical="center" wrapText="1"/>
      <protection locked="0"/>
    </xf>
    <xf numFmtId="0" fontId="12" fillId="2" borderId="30" xfId="0" applyFont="1" applyFill="1" applyBorder="1" applyAlignment="1" applyProtection="1">
      <alignment horizontal="left" vertical="center" wrapText="1"/>
      <protection locked="0"/>
    </xf>
    <xf numFmtId="165" fontId="12" fillId="2" borderId="30" xfId="12" applyFont="1" applyFill="1" applyBorder="1" applyAlignment="1" applyProtection="1">
      <alignment horizontal="right" vertical="center" wrapText="1"/>
      <protection locked="0"/>
    </xf>
    <xf numFmtId="0" fontId="12" fillId="2" borderId="30" xfId="0" applyFont="1" applyFill="1" applyBorder="1" applyAlignment="1" applyProtection="1">
      <alignment horizontal="center" vertical="center" wrapText="1"/>
      <protection locked="0"/>
    </xf>
    <xf numFmtId="0" fontId="12" fillId="3" borderId="30" xfId="0" applyFont="1" applyFill="1" applyBorder="1" applyAlignment="1" applyProtection="1">
      <alignment horizontal="center" vertical="center" wrapText="1"/>
      <protection locked="0"/>
    </xf>
    <xf numFmtId="0" fontId="30" fillId="3" borderId="30" xfId="0" applyFont="1" applyFill="1" applyBorder="1" applyAlignment="1" applyProtection="1">
      <alignment horizontal="left" vertical="center" wrapText="1"/>
      <protection locked="0"/>
    </xf>
    <xf numFmtId="0" fontId="30" fillId="2" borderId="30" xfId="0" applyFont="1" applyFill="1" applyBorder="1" applyAlignment="1" applyProtection="1">
      <alignment horizontal="left" vertical="center" wrapText="1"/>
      <protection locked="0"/>
    </xf>
    <xf numFmtId="0" fontId="12" fillId="0" borderId="30" xfId="0" applyFont="1" applyBorder="1" applyAlignment="1" applyProtection="1">
      <alignment horizontal="left" vertical="center" wrapText="1"/>
      <protection locked="0"/>
    </xf>
    <xf numFmtId="0" fontId="12" fillId="4" borderId="30" xfId="0" applyFont="1" applyFill="1" applyBorder="1" applyAlignment="1" applyProtection="1">
      <alignment horizontal="left" vertical="center" wrapText="1"/>
      <protection locked="0"/>
    </xf>
    <xf numFmtId="0" fontId="4" fillId="3" borderId="0" xfId="0" applyFont="1" applyFill="1" applyAlignment="1">
      <alignment horizontal="center" vertical="center" wrapText="1"/>
    </xf>
    <xf numFmtId="0" fontId="5" fillId="3" borderId="0" xfId="0" applyFont="1" applyFill="1" applyAlignment="1">
      <alignment horizontal="center" vertical="center"/>
    </xf>
    <xf numFmtId="0" fontId="12" fillId="2" borderId="36" xfId="0" applyFont="1" applyFill="1" applyBorder="1" applyAlignment="1">
      <alignment horizontal="right" vertical="center" wrapText="1"/>
    </xf>
    <xf numFmtId="14" fontId="12" fillId="2" borderId="36" xfId="0" applyNumberFormat="1" applyFont="1" applyFill="1" applyBorder="1" applyAlignment="1" applyProtection="1">
      <alignment horizontal="right" vertical="center" wrapText="1"/>
      <protection locked="0"/>
    </xf>
    <xf numFmtId="0" fontId="12" fillId="2" borderId="36" xfId="0" applyFont="1" applyFill="1" applyBorder="1" applyAlignment="1" applyProtection="1">
      <alignment horizontal="left" vertical="center" wrapText="1"/>
      <protection locked="0"/>
    </xf>
    <xf numFmtId="165" fontId="12" fillId="2" borderId="36" xfId="12" applyFont="1" applyFill="1" applyBorder="1" applyAlignment="1" applyProtection="1">
      <alignment horizontal="right" vertical="center" wrapText="1"/>
      <protection locked="0"/>
    </xf>
    <xf numFmtId="0" fontId="12" fillId="3" borderId="36" xfId="0" applyFont="1" applyFill="1" applyBorder="1" applyAlignment="1" applyProtection="1">
      <alignment horizontal="left" vertical="center" wrapText="1"/>
      <protection locked="0"/>
    </xf>
    <xf numFmtId="0" fontId="12" fillId="4" borderId="36" xfId="0" applyFont="1" applyFill="1" applyBorder="1" applyAlignment="1" applyProtection="1">
      <alignment horizontal="left" vertical="center" wrapText="1"/>
      <protection locked="0"/>
    </xf>
    <xf numFmtId="0" fontId="12" fillId="2" borderId="36" xfId="0" applyFont="1" applyFill="1" applyBorder="1" applyAlignment="1" applyProtection="1">
      <alignment horizontal="center" vertical="center" wrapText="1"/>
      <protection locked="0"/>
    </xf>
    <xf numFmtId="0" fontId="12" fillId="3" borderId="36" xfId="0" applyFont="1" applyFill="1" applyBorder="1" applyAlignment="1" applyProtection="1">
      <alignment horizontal="center" vertical="center" wrapText="1"/>
      <protection locked="0"/>
    </xf>
    <xf numFmtId="166" fontId="10" fillId="4" borderId="43" xfId="0" applyNumberFormat="1" applyFont="1" applyFill="1" applyBorder="1" applyAlignment="1">
      <alignment horizontal="center" vertical="center" wrapText="1"/>
    </xf>
    <xf numFmtId="0" fontId="10" fillId="4" borderId="43" xfId="0" applyFont="1" applyFill="1" applyBorder="1" applyAlignment="1">
      <alignment horizontal="center" vertical="center" wrapText="1"/>
    </xf>
    <xf numFmtId="0" fontId="10" fillId="7" borderId="44" xfId="0" applyFont="1" applyFill="1" applyBorder="1" applyAlignment="1">
      <alignment horizontal="center" vertical="center" wrapText="1"/>
    </xf>
    <xf numFmtId="0" fontId="12" fillId="3" borderId="30" xfId="0" applyFont="1" applyFill="1" applyBorder="1" applyAlignment="1" applyProtection="1">
      <alignment horizontal="left" vertical="center"/>
      <protection locked="0"/>
    </xf>
    <xf numFmtId="0" fontId="30" fillId="0" borderId="30" xfId="0" applyFont="1" applyBorder="1" applyAlignment="1" applyProtection="1">
      <alignment horizontal="left" vertical="center" wrapText="1"/>
      <protection locked="0"/>
    </xf>
    <xf numFmtId="0" fontId="12" fillId="3" borderId="36" xfId="0" applyFont="1" applyFill="1" applyBorder="1" applyAlignment="1" applyProtection="1">
      <alignment horizontal="left" vertical="center"/>
      <protection locked="0"/>
    </xf>
    <xf numFmtId="0" fontId="29" fillId="3" borderId="30" xfId="0" applyFont="1" applyFill="1" applyBorder="1" applyAlignment="1" applyProtection="1">
      <alignment horizontal="left" vertical="center" wrapText="1"/>
      <protection locked="0"/>
    </xf>
    <xf numFmtId="0" fontId="29" fillId="2" borderId="30" xfId="0" applyFont="1" applyFill="1" applyBorder="1" applyAlignment="1" applyProtection="1">
      <alignment horizontal="left" vertical="center" wrapText="1"/>
      <protection locked="0"/>
    </xf>
    <xf numFmtId="166" fontId="10" fillId="4" borderId="14" xfId="0" applyNumberFormat="1"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7" borderId="45" xfId="0" applyFont="1" applyFill="1" applyBorder="1" applyAlignment="1">
      <alignment horizontal="center" vertical="center" wrapText="1"/>
    </xf>
    <xf numFmtId="17" fontId="12" fillId="3" borderId="36" xfId="0" applyNumberFormat="1" applyFont="1" applyFill="1" applyBorder="1" applyAlignment="1" applyProtection="1">
      <alignment horizontal="right" vertical="center" wrapText="1"/>
      <protection locked="0"/>
    </xf>
    <xf numFmtId="0" fontId="12" fillId="3" borderId="46" xfId="0" applyFont="1" applyFill="1" applyBorder="1" applyAlignment="1" applyProtection="1">
      <alignment horizontal="left" vertical="center" wrapText="1"/>
      <protection locked="0"/>
    </xf>
    <xf numFmtId="165" fontId="12" fillId="3" borderId="36" xfId="12" applyFont="1" applyFill="1" applyBorder="1" applyAlignment="1" applyProtection="1">
      <alignment horizontal="right" vertical="center" wrapText="1"/>
      <protection locked="0"/>
    </xf>
    <xf numFmtId="0" fontId="30" fillId="3" borderId="36" xfId="0" applyFont="1" applyFill="1" applyBorder="1" applyAlignment="1" applyProtection="1">
      <alignment horizontal="left" vertical="center" wrapText="1"/>
      <protection locked="0"/>
    </xf>
    <xf numFmtId="0" fontId="11" fillId="4" borderId="0" xfId="0" applyFont="1" applyFill="1" applyAlignment="1">
      <alignment horizontal="center" vertical="center" wrapText="1"/>
    </xf>
    <xf numFmtId="0" fontId="11" fillId="4" borderId="14" xfId="0" applyFont="1" applyFill="1" applyBorder="1" applyAlignment="1">
      <alignment horizontal="center" vertical="center" wrapText="1"/>
    </xf>
    <xf numFmtId="165" fontId="11" fillId="4" borderId="14" xfId="12" applyFont="1" applyFill="1" applyBorder="1" applyAlignment="1" applyProtection="1">
      <alignment horizontal="center" vertical="center"/>
    </xf>
    <xf numFmtId="0" fontId="11" fillId="4" borderId="17" xfId="0" applyFont="1" applyFill="1" applyBorder="1" applyAlignment="1">
      <alignment horizontal="center" vertical="center" wrapText="1"/>
    </xf>
    <xf numFmtId="165" fontId="11" fillId="4" borderId="14" xfId="12" applyFont="1" applyFill="1" applyBorder="1" applyAlignment="1" applyProtection="1">
      <alignment horizontal="center" vertical="center" wrapText="1"/>
    </xf>
    <xf numFmtId="0" fontId="24" fillId="3" borderId="0" xfId="0" applyFont="1" applyFill="1" applyAlignment="1" applyProtection="1">
      <alignment horizontal="center"/>
      <protection locked="0"/>
    </xf>
    <xf numFmtId="0" fontId="12" fillId="2" borderId="36" xfId="0" applyFont="1" applyFill="1" applyBorder="1" applyAlignment="1">
      <alignment horizontal="left" vertical="center" wrapText="1"/>
    </xf>
    <xf numFmtId="0" fontId="2" fillId="3" borderId="0" xfId="0" applyFont="1" applyFill="1" applyAlignment="1">
      <alignment horizontal="left"/>
    </xf>
    <xf numFmtId="165" fontId="21" fillId="2" borderId="1" xfId="12" applyFont="1" applyFill="1" applyBorder="1" applyAlignment="1" applyProtection="1">
      <alignment horizontal="right" vertical="center" wrapText="1"/>
      <protection locked="0"/>
    </xf>
    <xf numFmtId="3" fontId="12" fillId="4" borderId="30" xfId="0" applyNumberFormat="1" applyFont="1" applyFill="1" applyBorder="1" applyAlignment="1" applyProtection="1">
      <alignment horizontal="left" vertical="center" wrapText="1"/>
      <protection locked="0"/>
    </xf>
    <xf numFmtId="0" fontId="35" fillId="3" borderId="0" xfId="0" applyFont="1" applyFill="1" applyAlignment="1" applyProtection="1">
      <alignment horizontal="center" vertical="center" wrapText="1"/>
      <protection locked="0"/>
    </xf>
    <xf numFmtId="14" fontId="24" fillId="3" borderId="0" xfId="0" applyNumberFormat="1" applyFont="1" applyFill="1" applyAlignment="1" applyProtection="1">
      <alignment horizontal="center"/>
      <protection locked="0"/>
    </xf>
    <xf numFmtId="0" fontId="16" fillId="0" borderId="0" xfId="0" quotePrefix="1" applyFont="1" applyAlignment="1" applyProtection="1">
      <alignment horizontal="right" vertical="center" wrapText="1"/>
      <protection locked="0"/>
    </xf>
    <xf numFmtId="0" fontId="12" fillId="0" borderId="36" xfId="0" applyFont="1" applyBorder="1" applyAlignment="1">
      <alignment horizontal="right" vertical="center" wrapText="1"/>
    </xf>
    <xf numFmtId="14" fontId="12" fillId="0" borderId="36" xfId="0" applyNumberFormat="1" applyFont="1" applyBorder="1" applyAlignment="1" applyProtection="1">
      <alignment horizontal="right" vertical="center" wrapText="1"/>
      <protection locked="0"/>
    </xf>
    <xf numFmtId="17" fontId="12" fillId="0" borderId="36" xfId="0" applyNumberFormat="1" applyFont="1" applyBorder="1" applyAlignment="1" applyProtection="1">
      <alignment horizontal="right" vertical="center" wrapText="1"/>
      <protection locked="0"/>
    </xf>
    <xf numFmtId="0" fontId="12" fillId="0" borderId="36" xfId="0" applyFont="1" applyBorder="1" applyAlignment="1" applyProtection="1">
      <alignment horizontal="left" vertical="center" wrapText="1"/>
      <protection locked="0"/>
    </xf>
    <xf numFmtId="165" fontId="12" fillId="0" borderId="36" xfId="12" applyFont="1" applyFill="1" applyBorder="1" applyAlignment="1" applyProtection="1">
      <alignment horizontal="right" vertical="center" wrapText="1"/>
      <protection locked="0"/>
    </xf>
    <xf numFmtId="0" fontId="12" fillId="0" borderId="36" xfId="0" applyFont="1" applyBorder="1" applyAlignment="1">
      <alignment horizontal="left" vertical="center" wrapText="1"/>
    </xf>
    <xf numFmtId="0" fontId="12" fillId="0" borderId="36" xfId="0" applyFont="1" applyBorder="1" applyAlignment="1" applyProtection="1">
      <alignment horizontal="center" vertical="center" wrapText="1"/>
      <protection locked="0"/>
    </xf>
    <xf numFmtId="0" fontId="12" fillId="0" borderId="30" xfId="0" applyFont="1" applyBorder="1" applyAlignment="1">
      <alignment horizontal="right" vertical="center" wrapText="1"/>
    </xf>
    <xf numFmtId="0" fontId="12" fillId="0" borderId="30" xfId="0" applyFont="1" applyBorder="1" applyAlignment="1" applyProtection="1">
      <alignment horizontal="center" vertical="center" wrapText="1"/>
      <protection locked="0"/>
    </xf>
    <xf numFmtId="14" fontId="12" fillId="0" borderId="30" xfId="0" applyNumberFormat="1" applyFont="1" applyBorder="1" applyAlignment="1" applyProtection="1">
      <alignment horizontal="right" vertical="center" wrapText="1"/>
      <protection locked="0"/>
    </xf>
    <xf numFmtId="165" fontId="12" fillId="0" borderId="30" xfId="12" applyFont="1" applyFill="1" applyBorder="1" applyAlignment="1" applyProtection="1">
      <alignment horizontal="right" vertical="center" wrapText="1"/>
      <protection locked="0"/>
    </xf>
    <xf numFmtId="17" fontId="12" fillId="0" borderId="30" xfId="0" applyNumberFormat="1" applyFont="1" applyBorder="1" applyAlignment="1" applyProtection="1">
      <alignment horizontal="right" vertical="center" wrapText="1"/>
      <protection locked="0"/>
    </xf>
    <xf numFmtId="16" fontId="12" fillId="0" borderId="30" xfId="0" applyNumberFormat="1" applyFont="1" applyBorder="1" applyAlignment="1" applyProtection="1">
      <alignment horizontal="left" vertical="center" wrapText="1"/>
      <protection locked="0"/>
    </xf>
    <xf numFmtId="0" fontId="16" fillId="0" borderId="0" xfId="0" applyFont="1" applyAlignment="1">
      <alignment horizontal="right" vertical="center" wrapText="1"/>
    </xf>
    <xf numFmtId="0" fontId="16" fillId="0" borderId="0" xfId="0" applyFont="1" applyAlignment="1" applyProtection="1">
      <alignment horizontal="right" vertical="center" wrapText="1"/>
      <protection locked="0"/>
    </xf>
    <xf numFmtId="0" fontId="16" fillId="0" borderId="0" xfId="0" applyFont="1" applyAlignment="1" applyProtection="1">
      <alignment horizontal="left" vertical="center" wrapText="1"/>
      <protection locked="0"/>
    </xf>
    <xf numFmtId="3" fontId="12" fillId="0" borderId="30" xfId="0" applyNumberFormat="1" applyFont="1" applyBorder="1" applyAlignment="1" applyProtection="1">
      <alignment horizontal="center" vertical="center" wrapText="1"/>
      <protection locked="0"/>
    </xf>
    <xf numFmtId="0" fontId="2" fillId="0" borderId="0" xfId="0" applyFont="1" applyAlignment="1" applyProtection="1">
      <alignment wrapText="1"/>
      <protection locked="0"/>
    </xf>
    <xf numFmtId="0" fontId="2" fillId="0" borderId="0" xfId="0" applyFont="1" applyAlignment="1" applyProtection="1">
      <alignment horizontal="right" vertical="center" wrapText="1"/>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horizontal="center" wrapText="1"/>
      <protection locked="0"/>
    </xf>
    <xf numFmtId="0" fontId="2" fillId="2" borderId="0" xfId="0" applyFont="1" applyFill="1" applyAlignment="1" applyProtection="1">
      <alignment wrapText="1"/>
      <protection locked="0"/>
    </xf>
    <xf numFmtId="16" fontId="2" fillId="0" borderId="0" xfId="0" applyNumberFormat="1" applyFont="1" applyAlignment="1" applyProtection="1">
      <alignment wrapText="1"/>
      <protection locked="0"/>
    </xf>
    <xf numFmtId="0" fontId="10" fillId="2" borderId="12" xfId="0" applyFont="1" applyFill="1" applyBorder="1" applyAlignment="1">
      <alignment horizontal="left" vertical="center" wrapText="1"/>
    </xf>
    <xf numFmtId="0" fontId="5" fillId="2" borderId="0" xfId="0" applyFont="1" applyFill="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5" fillId="4" borderId="12"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6" xfId="0" applyFont="1" applyFill="1" applyBorder="1" applyAlignment="1">
      <alignment horizontal="center" vertical="center" wrapText="1"/>
    </xf>
    <xf numFmtId="0" fontId="4" fillId="3" borderId="0" xfId="0" applyFont="1" applyFill="1" applyAlignment="1">
      <alignment horizontal="center" vertical="center" wrapText="1"/>
    </xf>
    <xf numFmtId="0" fontId="14" fillId="4" borderId="3" xfId="0" applyFont="1" applyFill="1" applyBorder="1" applyAlignment="1">
      <alignment horizontal="left" vertical="center" wrapText="1"/>
    </xf>
    <xf numFmtId="0" fontId="14" fillId="2" borderId="1" xfId="4" applyFont="1" applyFill="1" applyBorder="1" applyAlignment="1">
      <alignment horizontal="center" vertical="center" wrapText="1"/>
    </xf>
    <xf numFmtId="0" fontId="5" fillId="3" borderId="5" xfId="0" applyFont="1" applyFill="1" applyBorder="1" applyAlignment="1">
      <alignment horizontal="center" vertical="center" wrapText="1"/>
    </xf>
    <xf numFmtId="0" fontId="14" fillId="3" borderId="1" xfId="4" applyFont="1" applyFill="1" applyBorder="1" applyAlignment="1">
      <alignment horizontal="right" vertical="center" wrapText="1"/>
    </xf>
    <xf numFmtId="0" fontId="5" fillId="3" borderId="5" xfId="0" applyFont="1" applyFill="1" applyBorder="1" applyAlignment="1">
      <alignment horizontal="center"/>
    </xf>
    <xf numFmtId="0" fontId="5" fillId="3" borderId="0" xfId="0" applyFont="1" applyFill="1" applyAlignment="1">
      <alignment horizontal="center" vertical="center" wrapText="1"/>
    </xf>
    <xf numFmtId="0" fontId="5" fillId="2" borderId="5" xfId="0" applyFont="1" applyFill="1" applyBorder="1" applyAlignment="1">
      <alignment horizontal="center" vertical="center"/>
    </xf>
    <xf numFmtId="0" fontId="11" fillId="2" borderId="0" xfId="0" applyFont="1" applyFill="1" applyAlignment="1">
      <alignment horizontal="left" vertical="center"/>
    </xf>
    <xf numFmtId="0" fontId="11" fillId="4" borderId="3" xfId="0" applyFont="1" applyFill="1" applyBorder="1" applyAlignment="1">
      <alignment horizontal="left" vertical="center"/>
    </xf>
    <xf numFmtId="0" fontId="5" fillId="3" borderId="5" xfId="0" applyFont="1" applyFill="1" applyBorder="1" applyAlignment="1">
      <alignment horizontal="center" vertical="center"/>
    </xf>
    <xf numFmtId="0" fontId="5" fillId="3" borderId="0" xfId="0" applyFont="1" applyFill="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5" fillId="2" borderId="0" xfId="0" applyFont="1" applyFill="1" applyAlignment="1">
      <alignment horizontal="center" vertical="center" wrapText="1"/>
    </xf>
  </cellXfs>
  <cellStyles count="16">
    <cellStyle name="Moeda 2" xfId="1" xr:uid="{00000000-0005-0000-0000-000000000000}"/>
    <cellStyle name="Moeda 2 2" xfId="13" xr:uid="{00000000-0005-0000-0000-000001000000}"/>
    <cellStyle name="Moeda 3" xfId="2" xr:uid="{00000000-0005-0000-0000-000002000000}"/>
    <cellStyle name="Normal" xfId="0" builtinId="0"/>
    <cellStyle name="Normal 10" xfId="3" xr:uid="{00000000-0005-0000-0000-000004000000}"/>
    <cellStyle name="Normal 2" xfId="4" xr:uid="{00000000-0005-0000-0000-000005000000}"/>
    <cellStyle name="Normal 3" xfId="5" xr:uid="{00000000-0005-0000-0000-000006000000}"/>
    <cellStyle name="Normal 3 3" xfId="6" xr:uid="{00000000-0005-0000-0000-000007000000}"/>
    <cellStyle name="Normal 4" xfId="7" xr:uid="{00000000-0005-0000-0000-000008000000}"/>
    <cellStyle name="Normal 5" xfId="8" xr:uid="{00000000-0005-0000-0000-000009000000}"/>
    <cellStyle name="Normal 6" xfId="14" xr:uid="{00000000-0005-0000-0000-00000A000000}"/>
    <cellStyle name="Porcentagem" xfId="9" builtinId="5"/>
    <cellStyle name="Porcentagem 2" xfId="10" xr:uid="{00000000-0005-0000-0000-00000C000000}"/>
    <cellStyle name="Separador de milhares 2" xfId="11" xr:uid="{00000000-0005-0000-0000-00000D000000}"/>
    <cellStyle name="Vírgula" xfId="12" builtinId="3"/>
    <cellStyle name="Vírgula 2" xfId="15" xr:uid="{00000000-0005-0000-0000-00000F000000}"/>
  </cellStyles>
  <dxfs count="0"/>
  <tableStyles count="0" defaultTableStyle="TableStyleMedium9" defaultPivotStyle="PivotStyleLight16"/>
  <colors>
    <mruColors>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3857625</xdr:colOff>
      <xdr:row>9</xdr:row>
      <xdr:rowOff>47625</xdr:rowOff>
    </xdr:from>
    <xdr:to>
      <xdr:col>0</xdr:col>
      <xdr:colOff>4778508</xdr:colOff>
      <xdr:row>9</xdr:row>
      <xdr:rowOff>596264</xdr:rowOff>
    </xdr:to>
    <xdr:pic>
      <xdr:nvPicPr>
        <xdr:cNvPr id="2" name="Imagem 1" descr="https://www.institutoelo.org.br/images/logo.png">
          <a:extLst>
            <a:ext uri="{FF2B5EF4-FFF2-40B4-BE49-F238E27FC236}">
              <a16:creationId xmlns:a16="http://schemas.microsoft.com/office/drawing/2014/main" id="{3A7DB75D-5940-496A-8106-8D270DC0A3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57625" y="3152775"/>
          <a:ext cx="920883" cy="5486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5172075</xdr:colOff>
      <xdr:row>9</xdr:row>
      <xdr:rowOff>85725</xdr:rowOff>
    </xdr:from>
    <xdr:to>
      <xdr:col>0</xdr:col>
      <xdr:colOff>8197642</xdr:colOff>
      <xdr:row>9</xdr:row>
      <xdr:rowOff>588645</xdr:rowOff>
    </xdr:to>
    <xdr:pic>
      <xdr:nvPicPr>
        <xdr:cNvPr id="3" name="Imagem 2">
          <a:extLst>
            <a:ext uri="{FF2B5EF4-FFF2-40B4-BE49-F238E27FC236}">
              <a16:creationId xmlns:a16="http://schemas.microsoft.com/office/drawing/2014/main" id="{0D668E5C-C209-4BA0-9890-629A6450FA7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72075" y="3190875"/>
          <a:ext cx="3025567" cy="5029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3977640</xdr:colOff>
      <xdr:row>3</xdr:row>
      <xdr:rowOff>53340</xdr:rowOff>
    </xdr:from>
    <xdr:to>
      <xdr:col>0</xdr:col>
      <xdr:colOff>5661659</xdr:colOff>
      <xdr:row>3</xdr:row>
      <xdr:rowOff>826425</xdr:rowOff>
    </xdr:to>
    <xdr:pic>
      <xdr:nvPicPr>
        <xdr:cNvPr id="2" name="Imagem 1">
          <a:extLst>
            <a:ext uri="{FF2B5EF4-FFF2-40B4-BE49-F238E27FC236}">
              <a16:creationId xmlns:a16="http://schemas.microsoft.com/office/drawing/2014/main" id="{33334DC9-A3D4-4F4D-B54B-2B4499E3F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77640" y="1211580"/>
          <a:ext cx="1684019" cy="77308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3">
    <tabColor theme="8" tint="0.39997558519241921"/>
    <pageSetUpPr fitToPage="1"/>
  </sheetPr>
  <dimension ref="A1:C74"/>
  <sheetViews>
    <sheetView view="pageBreakPreview" zoomScaleNormal="100" zoomScaleSheetLayoutView="100" workbookViewId="0">
      <selection activeCell="A5" sqref="A5"/>
    </sheetView>
  </sheetViews>
  <sheetFormatPr defaultColWidth="9.109375" defaultRowHeight="13.2" x14ac:dyDescent="0.25"/>
  <cols>
    <col min="1" max="1" width="159.88671875" style="113" customWidth="1"/>
    <col min="2" max="16384" width="9.109375" style="113"/>
  </cols>
  <sheetData>
    <row r="1" spans="1:1" ht="30.75" customHeight="1" x14ac:dyDescent="0.25">
      <c r="A1" s="396" t="s">
        <v>385</v>
      </c>
    </row>
    <row r="2" spans="1:1" ht="28.5" customHeight="1" x14ac:dyDescent="0.25">
      <c r="A2" s="396" t="s">
        <v>454</v>
      </c>
    </row>
    <row r="3" spans="1:1" ht="46.5" customHeight="1" x14ac:dyDescent="0.25">
      <c r="A3" s="396" t="s">
        <v>453</v>
      </c>
    </row>
    <row r="4" spans="1:1" ht="25.5" customHeight="1" x14ac:dyDescent="0.25">
      <c r="A4" s="114"/>
    </row>
    <row r="5" spans="1:1" ht="41.25" customHeight="1" x14ac:dyDescent="0.25">
      <c r="A5" s="115" t="s">
        <v>375</v>
      </c>
    </row>
    <row r="6" spans="1:1" ht="17.399999999999999" x14ac:dyDescent="0.3">
      <c r="A6" s="391" t="s">
        <v>22</v>
      </c>
    </row>
    <row r="7" spans="1:1" ht="17.399999999999999" x14ac:dyDescent="0.3">
      <c r="A7" s="397">
        <v>45717</v>
      </c>
    </row>
    <row r="8" spans="1:1" ht="17.399999999999999" x14ac:dyDescent="0.3">
      <c r="A8" s="391" t="s">
        <v>288</v>
      </c>
    </row>
    <row r="9" spans="1:1" ht="17.399999999999999" x14ac:dyDescent="0.3">
      <c r="A9" s="397">
        <v>45838</v>
      </c>
    </row>
    <row r="10" spans="1:1" ht="69.75" customHeight="1" x14ac:dyDescent="0.3">
      <c r="A10" s="116"/>
    </row>
    <row r="11" spans="1:1" s="118" customFormat="1" ht="24.75" customHeight="1" x14ac:dyDescent="0.25">
      <c r="A11" s="117"/>
    </row>
    <row r="12" spans="1:1" ht="30" customHeight="1" x14ac:dyDescent="0.25">
      <c r="A12" s="119" t="s">
        <v>386</v>
      </c>
    </row>
    <row r="15" spans="1:1" hidden="1" x14ac:dyDescent="0.25">
      <c r="A15" s="113" t="s">
        <v>370</v>
      </c>
    </row>
    <row r="16" spans="1:1" hidden="1" x14ac:dyDescent="0.25">
      <c r="A16" s="113" t="s">
        <v>385</v>
      </c>
    </row>
    <row r="17" spans="1:3" hidden="1" x14ac:dyDescent="0.25">
      <c r="A17" s="176" t="str">
        <f>IF($A$1=$A$15,C17,B17)</f>
        <v>1º Relatório Gerencial Financeiro</v>
      </c>
      <c r="B17" s="176" t="s">
        <v>293</v>
      </c>
      <c r="C17" s="176" t="s">
        <v>387</v>
      </c>
    </row>
    <row r="18" spans="1:3" hidden="1" x14ac:dyDescent="0.25">
      <c r="A18" s="176" t="str">
        <f t="shared" ref="A18:A56" si="0">IF($A$1=$A$15,C18,B18)</f>
        <v>2º Relatório Gerencial Financeiro</v>
      </c>
      <c r="B18" s="176" t="s">
        <v>294</v>
      </c>
      <c r="C18" s="176" t="s">
        <v>388</v>
      </c>
    </row>
    <row r="19" spans="1:3" hidden="1" x14ac:dyDescent="0.25">
      <c r="A19" s="176" t="str">
        <f t="shared" si="0"/>
        <v>3º Relatório Gerencial Financeiro</v>
      </c>
      <c r="B19" s="176" t="s">
        <v>295</v>
      </c>
      <c r="C19" s="176" t="s">
        <v>389</v>
      </c>
    </row>
    <row r="20" spans="1:3" hidden="1" x14ac:dyDescent="0.25">
      <c r="A20" s="176" t="str">
        <f t="shared" si="0"/>
        <v>4º Relatório Gerencial Financeiro</v>
      </c>
      <c r="B20" s="176" t="s">
        <v>296</v>
      </c>
      <c r="C20" s="176" t="s">
        <v>390</v>
      </c>
    </row>
    <row r="21" spans="1:3" hidden="1" x14ac:dyDescent="0.25">
      <c r="A21" s="176" t="str">
        <f t="shared" si="0"/>
        <v>5º Relatório Gerencial Financeiro</v>
      </c>
      <c r="B21" s="176" t="s">
        <v>297</v>
      </c>
      <c r="C21" s="176" t="s">
        <v>391</v>
      </c>
    </row>
    <row r="22" spans="1:3" hidden="1" x14ac:dyDescent="0.25">
      <c r="A22" s="176" t="str">
        <f t="shared" si="0"/>
        <v>6º Relatório Gerencial Financeiro</v>
      </c>
      <c r="B22" s="176" t="s">
        <v>298</v>
      </c>
      <c r="C22" s="176" t="s">
        <v>392</v>
      </c>
    </row>
    <row r="23" spans="1:3" hidden="1" x14ac:dyDescent="0.25">
      <c r="A23" s="176" t="str">
        <f t="shared" si="0"/>
        <v>7º Relatório Gerencial Financeiro</v>
      </c>
      <c r="B23" s="176" t="s">
        <v>299</v>
      </c>
      <c r="C23" s="176" t="s">
        <v>393</v>
      </c>
    </row>
    <row r="24" spans="1:3" hidden="1" x14ac:dyDescent="0.25">
      <c r="A24" s="176" t="str">
        <f t="shared" si="0"/>
        <v>8º Relatório Gerencial Financeiro</v>
      </c>
      <c r="B24" s="176" t="s">
        <v>300</v>
      </c>
      <c r="C24" s="176" t="s">
        <v>394</v>
      </c>
    </row>
    <row r="25" spans="1:3" hidden="1" x14ac:dyDescent="0.25">
      <c r="A25" s="176" t="str">
        <f t="shared" si="0"/>
        <v>9º Relatório Gerencial Financeiro</v>
      </c>
      <c r="B25" s="176" t="s">
        <v>301</v>
      </c>
      <c r="C25" s="176" t="s">
        <v>395</v>
      </c>
    </row>
    <row r="26" spans="1:3" hidden="1" x14ac:dyDescent="0.25">
      <c r="A26" s="176" t="str">
        <f t="shared" si="0"/>
        <v>10º Relatório Gerencial Financeiro</v>
      </c>
      <c r="B26" s="176" t="s">
        <v>302</v>
      </c>
      <c r="C26" s="176" t="s">
        <v>396</v>
      </c>
    </row>
    <row r="27" spans="1:3" hidden="1" x14ac:dyDescent="0.25">
      <c r="A27" s="176" t="str">
        <f t="shared" si="0"/>
        <v>11º Relatório Gerencial Financeiro</v>
      </c>
      <c r="B27" s="176" t="s">
        <v>303</v>
      </c>
      <c r="C27" s="176" t="s">
        <v>397</v>
      </c>
    </row>
    <row r="28" spans="1:3" hidden="1" x14ac:dyDescent="0.25">
      <c r="A28" s="176" t="str">
        <f t="shared" si="0"/>
        <v>12º Relatório Gerencial Financeiro</v>
      </c>
      <c r="B28" s="176" t="s">
        <v>304</v>
      </c>
      <c r="C28" s="176" t="s">
        <v>398</v>
      </c>
    </row>
    <row r="29" spans="1:3" hidden="1" x14ac:dyDescent="0.25">
      <c r="A29" s="176" t="str">
        <f t="shared" si="0"/>
        <v>13º Relatório Gerencial Financeiro</v>
      </c>
      <c r="B29" s="176" t="s">
        <v>305</v>
      </c>
      <c r="C29" s="176" t="s">
        <v>399</v>
      </c>
    </row>
    <row r="30" spans="1:3" hidden="1" x14ac:dyDescent="0.25">
      <c r="A30" s="176" t="str">
        <f t="shared" si="0"/>
        <v>14º Relatório Gerencial Financeiro</v>
      </c>
      <c r="B30" s="176" t="s">
        <v>306</v>
      </c>
      <c r="C30" s="176" t="s">
        <v>400</v>
      </c>
    </row>
    <row r="31" spans="1:3" hidden="1" x14ac:dyDescent="0.25">
      <c r="A31" s="176" t="str">
        <f t="shared" si="0"/>
        <v>15º Relatório Gerencial Financeiro</v>
      </c>
      <c r="B31" s="176" t="s">
        <v>307</v>
      </c>
      <c r="C31" s="176" t="s">
        <v>401</v>
      </c>
    </row>
    <row r="32" spans="1:3" hidden="1" x14ac:dyDescent="0.25">
      <c r="A32" s="176" t="str">
        <f t="shared" si="0"/>
        <v>16º Relatório Gerencial Financeiro</v>
      </c>
      <c r="B32" s="176" t="s">
        <v>308</v>
      </c>
      <c r="C32" s="176" t="s">
        <v>402</v>
      </c>
    </row>
    <row r="33" spans="1:3" hidden="1" x14ac:dyDescent="0.25">
      <c r="A33" s="176" t="str">
        <f t="shared" si="0"/>
        <v>17º Relatório Gerencial Financeiro</v>
      </c>
      <c r="B33" s="176" t="s">
        <v>309</v>
      </c>
      <c r="C33" s="176" t="s">
        <v>403</v>
      </c>
    </row>
    <row r="34" spans="1:3" hidden="1" x14ac:dyDescent="0.25">
      <c r="A34" s="176" t="str">
        <f t="shared" si="0"/>
        <v>18º Relatório Gerencial Financeiro</v>
      </c>
      <c r="B34" s="176" t="s">
        <v>310</v>
      </c>
      <c r="C34" s="176" t="s">
        <v>404</v>
      </c>
    </row>
    <row r="35" spans="1:3" hidden="1" x14ac:dyDescent="0.25">
      <c r="A35" s="176" t="str">
        <f t="shared" si="0"/>
        <v>19º Relatório Gerencial Financeiro</v>
      </c>
      <c r="B35" s="176" t="s">
        <v>311</v>
      </c>
      <c r="C35" s="176" t="s">
        <v>405</v>
      </c>
    </row>
    <row r="36" spans="1:3" hidden="1" x14ac:dyDescent="0.25">
      <c r="A36" s="176" t="str">
        <f t="shared" si="0"/>
        <v>20º Relatório Gerencial Financeiro</v>
      </c>
      <c r="B36" s="176" t="s">
        <v>312</v>
      </c>
      <c r="C36" s="176" t="s">
        <v>406</v>
      </c>
    </row>
    <row r="37" spans="1:3" hidden="1" x14ac:dyDescent="0.25">
      <c r="A37" s="176" t="str">
        <f t="shared" si="0"/>
        <v>21º Relatório Gerencial Financeiro</v>
      </c>
      <c r="B37" s="176" t="s">
        <v>313</v>
      </c>
      <c r="C37" s="176" t="s">
        <v>407</v>
      </c>
    </row>
    <row r="38" spans="1:3" hidden="1" x14ac:dyDescent="0.25">
      <c r="A38" s="176" t="str">
        <f t="shared" si="0"/>
        <v>22º Relatório Gerencial Financeiro</v>
      </c>
      <c r="B38" s="176" t="s">
        <v>314</v>
      </c>
      <c r="C38" s="176" t="s">
        <v>408</v>
      </c>
    </row>
    <row r="39" spans="1:3" hidden="1" x14ac:dyDescent="0.25">
      <c r="A39" s="176" t="str">
        <f t="shared" si="0"/>
        <v>23º Relatório Gerencial Financeiro</v>
      </c>
      <c r="B39" s="176" t="s">
        <v>315</v>
      </c>
      <c r="C39" s="176" t="s">
        <v>409</v>
      </c>
    </row>
    <row r="40" spans="1:3" hidden="1" x14ac:dyDescent="0.25">
      <c r="A40" s="176" t="str">
        <f t="shared" si="0"/>
        <v>24º Relatório Gerencial Financeiro</v>
      </c>
      <c r="B40" s="176" t="s">
        <v>316</v>
      </c>
      <c r="C40" s="176" t="s">
        <v>410</v>
      </c>
    </row>
    <row r="41" spans="1:3" hidden="1" x14ac:dyDescent="0.25">
      <c r="A41" s="176" t="str">
        <f t="shared" si="0"/>
        <v>25º Relatório Gerencial Financeiro</v>
      </c>
      <c r="B41" s="176" t="s">
        <v>374</v>
      </c>
      <c r="C41" s="176" t="s">
        <v>411</v>
      </c>
    </row>
    <row r="42" spans="1:3" hidden="1" x14ac:dyDescent="0.25">
      <c r="A42" s="176" t="str">
        <f t="shared" si="0"/>
        <v>26º Relatório Gerencial Financeiro</v>
      </c>
      <c r="B42" s="176" t="s">
        <v>375</v>
      </c>
      <c r="C42" s="176" t="s">
        <v>412</v>
      </c>
    </row>
    <row r="43" spans="1:3" hidden="1" x14ac:dyDescent="0.25">
      <c r="A43" s="176" t="str">
        <f t="shared" si="0"/>
        <v>27º Relatório Gerencial Financeiro</v>
      </c>
      <c r="B43" s="176" t="s">
        <v>376</v>
      </c>
      <c r="C43" s="176" t="s">
        <v>413</v>
      </c>
    </row>
    <row r="44" spans="1:3" hidden="1" x14ac:dyDescent="0.25">
      <c r="A44" s="176" t="str">
        <f t="shared" si="0"/>
        <v>28º Relatório Gerencial Financeiro</v>
      </c>
      <c r="B44" s="176" t="s">
        <v>377</v>
      </c>
      <c r="C44" s="176" t="s">
        <v>414</v>
      </c>
    </row>
    <row r="45" spans="1:3" hidden="1" x14ac:dyDescent="0.25">
      <c r="A45" s="176" t="str">
        <f t="shared" si="0"/>
        <v>29º Relatório Gerencial Financeiro</v>
      </c>
      <c r="B45" s="176" t="s">
        <v>378</v>
      </c>
      <c r="C45" s="176" t="s">
        <v>415</v>
      </c>
    </row>
    <row r="46" spans="1:3" hidden="1" x14ac:dyDescent="0.25">
      <c r="A46" s="176" t="str">
        <f t="shared" si="0"/>
        <v>30º Relatório Gerencial Financeiro</v>
      </c>
      <c r="B46" s="176" t="s">
        <v>379</v>
      </c>
      <c r="C46" s="176" t="s">
        <v>416</v>
      </c>
    </row>
    <row r="47" spans="1:3" hidden="1" x14ac:dyDescent="0.25">
      <c r="A47" s="176" t="str">
        <f t="shared" si="0"/>
        <v>31º Relatório Gerencial Financeiro</v>
      </c>
      <c r="B47" s="176" t="s">
        <v>380</v>
      </c>
      <c r="C47" s="176" t="s">
        <v>417</v>
      </c>
    </row>
    <row r="48" spans="1:3" hidden="1" x14ac:dyDescent="0.25">
      <c r="A48" s="176" t="str">
        <f t="shared" si="0"/>
        <v>32º Relatório Gerencial Financeiro</v>
      </c>
      <c r="B48" s="176" t="s">
        <v>381</v>
      </c>
      <c r="C48" s="176" t="s">
        <v>418</v>
      </c>
    </row>
    <row r="49" spans="1:3" hidden="1" x14ac:dyDescent="0.25">
      <c r="A49" s="176" t="str">
        <f t="shared" si="0"/>
        <v>33º Relatório Gerencial Financeiro</v>
      </c>
      <c r="B49" s="176" t="s">
        <v>382</v>
      </c>
      <c r="C49" s="176" t="s">
        <v>419</v>
      </c>
    </row>
    <row r="50" spans="1:3" hidden="1" x14ac:dyDescent="0.25">
      <c r="A50" s="176" t="str">
        <f t="shared" si="0"/>
        <v>34º Relatório Gerencial Financeiro</v>
      </c>
      <c r="B50" s="176" t="s">
        <v>383</v>
      </c>
      <c r="C50" s="176" t="s">
        <v>420</v>
      </c>
    </row>
    <row r="51" spans="1:3" hidden="1" x14ac:dyDescent="0.25">
      <c r="A51" s="176" t="str">
        <f t="shared" si="0"/>
        <v>35º Relatório Gerencial Financeiro</v>
      </c>
      <c r="B51" s="176" t="s">
        <v>421</v>
      </c>
      <c r="C51" s="176" t="s">
        <v>422</v>
      </c>
    </row>
    <row r="52" spans="1:3" hidden="1" x14ac:dyDescent="0.25">
      <c r="A52" s="176" t="str">
        <f t="shared" si="0"/>
        <v>36º Relatório Gerencial Financeiro</v>
      </c>
      <c r="B52" s="176" t="s">
        <v>423</v>
      </c>
      <c r="C52" s="176" t="s">
        <v>424</v>
      </c>
    </row>
    <row r="53" spans="1:3" hidden="1" x14ac:dyDescent="0.25">
      <c r="A53" s="176" t="str">
        <f t="shared" si="0"/>
        <v>37º Relatório Gerencial Financeiro</v>
      </c>
      <c r="B53" s="176" t="s">
        <v>425</v>
      </c>
      <c r="C53" s="176" t="s">
        <v>426</v>
      </c>
    </row>
    <row r="54" spans="1:3" hidden="1" x14ac:dyDescent="0.25">
      <c r="A54" s="176" t="str">
        <f t="shared" si="0"/>
        <v>38º Relatório Gerencial Financeiro</v>
      </c>
      <c r="B54" s="176" t="s">
        <v>427</v>
      </c>
      <c r="C54" s="176" t="s">
        <v>428</v>
      </c>
    </row>
    <row r="55" spans="1:3" hidden="1" x14ac:dyDescent="0.25">
      <c r="A55" s="176" t="str">
        <f t="shared" si="0"/>
        <v>39º Relatório Gerencial Financeiro</v>
      </c>
      <c r="B55" s="176" t="s">
        <v>429</v>
      </c>
      <c r="C55" s="176" t="s">
        <v>430</v>
      </c>
    </row>
    <row r="56" spans="1:3" hidden="1" x14ac:dyDescent="0.25">
      <c r="A56" s="176" t="str">
        <f t="shared" si="0"/>
        <v>40º Relatório Gerencial Financeiro</v>
      </c>
      <c r="B56" s="176" t="s">
        <v>431</v>
      </c>
      <c r="C56" s="176" t="s">
        <v>432</v>
      </c>
    </row>
    <row r="57" spans="1:3" hidden="1" x14ac:dyDescent="0.25">
      <c r="A57" s="176" t="str">
        <f t="shared" ref="A57:A67" si="1">IF($A$1=$A$15,C57,B57)</f>
        <v>37º Relatório Gerencial Financeiro</v>
      </c>
      <c r="B57" s="176" t="s">
        <v>425</v>
      </c>
      <c r="C57" s="176" t="s">
        <v>426</v>
      </c>
    </row>
    <row r="58" spans="1:3" hidden="1" x14ac:dyDescent="0.25">
      <c r="A58" s="176" t="str">
        <f t="shared" si="1"/>
        <v>38º Relatório Gerencial Financeiro</v>
      </c>
      <c r="B58" s="176" t="s">
        <v>427</v>
      </c>
      <c r="C58" s="176" t="s">
        <v>428</v>
      </c>
    </row>
    <row r="59" spans="1:3" hidden="1" x14ac:dyDescent="0.25">
      <c r="A59" s="176" t="str">
        <f t="shared" si="1"/>
        <v>39º Relatório Gerencial Financeiro</v>
      </c>
      <c r="B59" s="176" t="s">
        <v>429</v>
      </c>
      <c r="C59" s="176" t="s">
        <v>430</v>
      </c>
    </row>
    <row r="60" spans="1:3" hidden="1" x14ac:dyDescent="0.25">
      <c r="A60" s="176" t="str">
        <f t="shared" si="1"/>
        <v>40º Relatório Gerencial Financeiro</v>
      </c>
      <c r="B60" s="176" t="s">
        <v>431</v>
      </c>
      <c r="C60" s="176" t="s">
        <v>432</v>
      </c>
    </row>
    <row r="61" spans="1:3" hidden="1" x14ac:dyDescent="0.25">
      <c r="A61" s="393" t="str">
        <f t="shared" si="1"/>
        <v/>
      </c>
      <c r="B61" s="176" t="str">
        <f>""</f>
        <v/>
      </c>
      <c r="C61" s="176" t="s">
        <v>433</v>
      </c>
    </row>
    <row r="62" spans="1:3" hidden="1" x14ac:dyDescent="0.25">
      <c r="A62" s="393" t="str">
        <f t="shared" si="1"/>
        <v/>
      </c>
      <c r="B62" s="176" t="str">
        <f>""</f>
        <v/>
      </c>
      <c r="C62" s="176" t="s">
        <v>434</v>
      </c>
    </row>
    <row r="63" spans="1:3" hidden="1" x14ac:dyDescent="0.25">
      <c r="A63" s="393" t="str">
        <f t="shared" si="1"/>
        <v/>
      </c>
      <c r="B63" s="176" t="str">
        <f>""</f>
        <v/>
      </c>
      <c r="C63" s="176" t="s">
        <v>435</v>
      </c>
    </row>
    <row r="64" spans="1:3" hidden="1" x14ac:dyDescent="0.25">
      <c r="A64" s="393" t="str">
        <f t="shared" si="1"/>
        <v/>
      </c>
      <c r="B64" s="176" t="str">
        <f>""</f>
        <v/>
      </c>
      <c r="C64" s="176" t="s">
        <v>436</v>
      </c>
    </row>
    <row r="65" spans="1:3" hidden="1" x14ac:dyDescent="0.25">
      <c r="A65" s="393" t="str">
        <f t="shared" si="1"/>
        <v/>
      </c>
      <c r="B65" s="176" t="str">
        <f>""</f>
        <v/>
      </c>
      <c r="C65" s="176" t="s">
        <v>437</v>
      </c>
    </row>
    <row r="66" spans="1:3" hidden="1" x14ac:dyDescent="0.25">
      <c r="A66" s="393" t="str">
        <f t="shared" si="1"/>
        <v/>
      </c>
      <c r="B66" s="176" t="str">
        <f>""</f>
        <v/>
      </c>
      <c r="C66" s="176" t="s">
        <v>438</v>
      </c>
    </row>
    <row r="67" spans="1:3" hidden="1" x14ac:dyDescent="0.25">
      <c r="A67" s="393" t="str">
        <f t="shared" si="1"/>
        <v/>
      </c>
      <c r="B67" s="176" t="str">
        <f>""</f>
        <v/>
      </c>
      <c r="C67" s="176" t="s">
        <v>384</v>
      </c>
    </row>
    <row r="68" spans="1:3" hidden="1" x14ac:dyDescent="0.25">
      <c r="A68" s="176"/>
      <c r="B68" s="176"/>
      <c r="C68" s="176"/>
    </row>
    <row r="69" spans="1:3" hidden="1" x14ac:dyDescent="0.25">
      <c r="A69" s="176"/>
      <c r="B69" s="176"/>
      <c r="C69" s="176"/>
    </row>
    <row r="70" spans="1:3" hidden="1" x14ac:dyDescent="0.25">
      <c r="A70" s="176" t="str">
        <f>A1&amp;" "&amp;A2&amp;" - "&amp;A3</f>
        <v>Contrato de Gestão nº 02/2019 - Contrato de Gestão nº. 002/2019 celebrado entre a Secretaria de Justiça e Segurança Pública do Estado de Minas Gerais - SEJUSP e o Instituto Elo</v>
      </c>
    </row>
    <row r="71" spans="1:3" x14ac:dyDescent="0.25">
      <c r="A71" s="176"/>
    </row>
    <row r="72" spans="1:3" x14ac:dyDescent="0.25">
      <c r="A72" s="176"/>
    </row>
    <row r="73" spans="1:3" x14ac:dyDescent="0.25">
      <c r="A73" s="176"/>
    </row>
    <row r="74" spans="1:3" x14ac:dyDescent="0.25">
      <c r="A74" s="176"/>
    </row>
  </sheetData>
  <sheetProtection algorithmName="SHA-512" hashValue="7qivd7YcRVEa/UK4qZCHRI0oiQj2mUDf4Kvy5rHppKzUNCqD8yfV+S+dUjIWFJrfesikBVZ8OURjngo5PrQPWw==" saltValue="WT1rzIEyk6fw8qsvYlAVPQ==" spinCount="100000" sheet="1" formatCells="0"/>
  <phoneticPr fontId="0" type="noConversion"/>
  <dataValidations count="2">
    <dataValidation type="list" allowBlank="1" showInputMessage="1" showErrorMessage="1" sqref="A1" xr:uid="{00000000-0002-0000-0000-000000000000}">
      <formula1>$A$15:$A$16</formula1>
    </dataValidation>
    <dataValidation type="list" allowBlank="1" showInputMessage="1" showErrorMessage="1" error="Selecionar número do RGF na lista suspensa." sqref="A5" xr:uid="{00000000-0002-0000-0000-000001000000}">
      <formula1>$A$17:$A$67</formula1>
    </dataValidation>
  </dataValidations>
  <printOptions horizontalCentered="1"/>
  <pageMargins left="0.19685039370078741" right="0.19685039370078741" top="0.59055118110236227" bottom="0.59055118110236227" header="0" footer="0"/>
  <pageSetup paperSize="9" scale="92" pageOrder="overThenDown" orientation="landscape" r:id="rId1"/>
  <headerFooter differentFirst="1">
    <oddFooter>Página &amp;P de &amp;N</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9">
    <tabColor theme="1" tint="4.9989318521683403E-2"/>
    <pageSetUpPr fitToPage="1"/>
  </sheetPr>
  <dimension ref="A1:Q941"/>
  <sheetViews>
    <sheetView showGridLines="0" tabSelected="1" view="pageBreakPreview" zoomScaleNormal="100" zoomScaleSheetLayoutView="100" workbookViewId="0">
      <pane xSplit="6" ySplit="3" topLeftCell="I69" activePane="bottomRight" state="frozen"/>
      <selection activeCell="G4" sqref="G4"/>
      <selection pane="topRight" activeCell="G4" sqref="G4"/>
      <selection pane="bottomLeft" activeCell="G4" sqref="G4"/>
      <selection pane="bottomRight" activeCell="K89" sqref="K89"/>
    </sheetView>
  </sheetViews>
  <sheetFormatPr defaultColWidth="9.109375" defaultRowHeight="13.8" x14ac:dyDescent="0.25"/>
  <cols>
    <col min="1" max="1" width="7.5546875" style="412" customWidth="1"/>
    <col min="2" max="2" width="13" style="413" customWidth="1"/>
    <col min="3" max="3" width="10.44140625" style="413" customWidth="1"/>
    <col min="4" max="4" width="23.5546875" style="414" customWidth="1"/>
    <col min="5" max="5" width="26" style="414" customWidth="1"/>
    <col min="6" max="6" width="19.5546875" style="417" customWidth="1"/>
    <col min="7" max="7" width="46.109375" style="418" customWidth="1"/>
    <col min="8" max="8" width="37.88671875" style="418" customWidth="1"/>
    <col min="9" max="9" width="31" style="418" customWidth="1"/>
    <col min="10" max="10" width="21.6640625" style="419" customWidth="1"/>
    <col min="11" max="11" width="20" style="419" customWidth="1"/>
    <col min="12" max="12" width="19" style="419" customWidth="1"/>
    <col min="13" max="13" width="22" style="419" customWidth="1"/>
    <col min="14" max="14" width="12.44140625" style="417" customWidth="1"/>
    <col min="15" max="15" width="9.109375" style="416"/>
    <col min="16" max="16" width="18.6640625" style="416" customWidth="1"/>
    <col min="17" max="17" width="15.33203125" style="416" customWidth="1"/>
    <col min="18" max="16384" width="9.109375" style="416"/>
  </cols>
  <sheetData>
    <row r="1" spans="1:17" ht="18" customHeight="1" x14ac:dyDescent="0.25">
      <c r="A1" s="442" t="str">
        <f>Capa!A70</f>
        <v>Contrato de Gestão nº 02/2019 - Contrato de Gestão nº. 002/2019 celebrado entre a Secretaria de Justiça e Segurança Pública do Estado de Minas Gerais - SEJUSP e o Instituto Elo</v>
      </c>
      <c r="B1" s="442"/>
      <c r="C1" s="442"/>
      <c r="D1" s="442"/>
      <c r="E1" s="442"/>
      <c r="F1" s="442"/>
      <c r="G1" s="442"/>
      <c r="H1" s="442"/>
      <c r="I1" s="442"/>
      <c r="J1" s="442"/>
      <c r="K1" s="442"/>
      <c r="L1" s="442"/>
      <c r="M1" s="442"/>
      <c r="N1" s="442"/>
      <c r="P1" s="398"/>
    </row>
    <row r="2" spans="1:17" ht="18" customHeight="1" x14ac:dyDescent="0.25">
      <c r="A2" s="443" t="s">
        <v>372</v>
      </c>
      <c r="B2" s="443"/>
      <c r="C2" s="443"/>
      <c r="D2" s="443"/>
      <c r="E2" s="443"/>
      <c r="F2" s="443"/>
      <c r="G2" s="443"/>
      <c r="H2" s="443"/>
      <c r="I2" s="443"/>
      <c r="J2" s="443"/>
      <c r="K2" s="443"/>
      <c r="L2" s="443"/>
      <c r="M2" s="443"/>
      <c r="N2" s="443"/>
    </row>
    <row r="3" spans="1:17" s="420" customFormat="1" ht="39" customHeight="1" x14ac:dyDescent="0.25">
      <c r="A3" s="379" t="s">
        <v>83</v>
      </c>
      <c r="B3" s="379" t="s">
        <v>254</v>
      </c>
      <c r="C3" s="380" t="s">
        <v>255</v>
      </c>
      <c r="D3" s="379" t="s">
        <v>33</v>
      </c>
      <c r="E3" s="380" t="s">
        <v>39</v>
      </c>
      <c r="F3" s="380" t="s">
        <v>246</v>
      </c>
      <c r="G3" s="380" t="s">
        <v>46</v>
      </c>
      <c r="H3" s="380" t="s">
        <v>273</v>
      </c>
      <c r="I3" s="380" t="s">
        <v>367</v>
      </c>
      <c r="J3" s="380" t="s">
        <v>47</v>
      </c>
      <c r="K3" s="380" t="s">
        <v>66</v>
      </c>
      <c r="L3" s="380" t="s">
        <v>44</v>
      </c>
      <c r="M3" s="380" t="s">
        <v>65</v>
      </c>
      <c r="N3" s="380" t="s">
        <v>150</v>
      </c>
      <c r="O3" s="416"/>
      <c r="P3" s="416"/>
      <c r="Q3" s="416"/>
    </row>
    <row r="4" spans="1:17" ht="50.1" customHeight="1" x14ac:dyDescent="0.25">
      <c r="A4" s="399">
        <v>1</v>
      </c>
      <c r="B4" s="400">
        <v>45664</v>
      </c>
      <c r="C4" s="401">
        <v>45627</v>
      </c>
      <c r="D4" s="402" t="s">
        <v>163</v>
      </c>
      <c r="E4" s="402" t="s">
        <v>1</v>
      </c>
      <c r="F4" s="403">
        <v>23657</v>
      </c>
      <c r="G4" s="402" t="s">
        <v>468</v>
      </c>
      <c r="H4" s="402" t="s">
        <v>277</v>
      </c>
      <c r="I4" s="402" t="s">
        <v>277</v>
      </c>
      <c r="J4" s="404" t="s">
        <v>570</v>
      </c>
      <c r="K4" s="405" t="s">
        <v>448</v>
      </c>
      <c r="L4" s="405" t="s">
        <v>480</v>
      </c>
      <c r="M4" s="405" t="s">
        <v>481</v>
      </c>
      <c r="N4" s="400">
        <v>45664</v>
      </c>
    </row>
    <row r="5" spans="1:17" ht="50.1" customHeight="1" x14ac:dyDescent="0.25">
      <c r="A5" s="406">
        <v>2</v>
      </c>
      <c r="B5" s="408">
        <v>45666</v>
      </c>
      <c r="C5" s="410">
        <v>45627</v>
      </c>
      <c r="D5" s="359" t="s">
        <v>163</v>
      </c>
      <c r="E5" s="359" t="s">
        <v>290</v>
      </c>
      <c r="F5" s="409">
        <v>190</v>
      </c>
      <c r="G5" s="359" t="s">
        <v>469</v>
      </c>
      <c r="H5" s="359" t="s">
        <v>277</v>
      </c>
      <c r="I5" s="359" t="s">
        <v>470</v>
      </c>
      <c r="J5" s="404" t="s">
        <v>455</v>
      </c>
      <c r="K5" s="407" t="s">
        <v>482</v>
      </c>
      <c r="L5" s="407" t="s">
        <v>482</v>
      </c>
      <c r="M5" s="407">
        <v>4418</v>
      </c>
      <c r="N5" s="408">
        <v>45656</v>
      </c>
    </row>
    <row r="6" spans="1:17" ht="50.1" customHeight="1" x14ac:dyDescent="0.25">
      <c r="A6" s="399">
        <v>3</v>
      </c>
      <c r="B6" s="408">
        <v>45666</v>
      </c>
      <c r="C6" s="410">
        <v>45627</v>
      </c>
      <c r="D6" s="359" t="s">
        <v>163</v>
      </c>
      <c r="E6" s="359" t="s">
        <v>290</v>
      </c>
      <c r="F6" s="409">
        <v>249.5</v>
      </c>
      <c r="G6" s="359" t="s">
        <v>471</v>
      </c>
      <c r="H6" s="359" t="s">
        <v>277</v>
      </c>
      <c r="I6" s="359" t="s">
        <v>472</v>
      </c>
      <c r="J6" s="404" t="s">
        <v>456</v>
      </c>
      <c r="K6" s="407" t="s">
        <v>482</v>
      </c>
      <c r="L6" s="407" t="s">
        <v>482</v>
      </c>
      <c r="M6" s="407">
        <v>992213</v>
      </c>
      <c r="N6" s="408">
        <v>45653</v>
      </c>
    </row>
    <row r="7" spans="1:17" ht="50.1" customHeight="1" x14ac:dyDescent="0.25">
      <c r="A7" s="406">
        <v>4</v>
      </c>
      <c r="B7" s="408">
        <v>45667</v>
      </c>
      <c r="C7" s="410">
        <v>45627</v>
      </c>
      <c r="D7" s="359" t="s">
        <v>348</v>
      </c>
      <c r="E7" s="359" t="s">
        <v>348</v>
      </c>
      <c r="F7" s="409">
        <v>5571.27</v>
      </c>
      <c r="G7" s="359" t="s">
        <v>565</v>
      </c>
      <c r="H7" s="359" t="s">
        <v>277</v>
      </c>
      <c r="I7" s="359" t="s">
        <v>450</v>
      </c>
      <c r="J7" s="404" t="s">
        <v>449</v>
      </c>
      <c r="K7" s="407" t="s">
        <v>448</v>
      </c>
      <c r="L7" s="407" t="s">
        <v>448</v>
      </c>
      <c r="M7" s="407" t="s">
        <v>483</v>
      </c>
      <c r="N7" s="408">
        <v>45667</v>
      </c>
    </row>
    <row r="8" spans="1:17" ht="50.1" customHeight="1" x14ac:dyDescent="0.25">
      <c r="A8" s="399">
        <v>5</v>
      </c>
      <c r="B8" s="408">
        <v>45674</v>
      </c>
      <c r="C8" s="410">
        <v>45658</v>
      </c>
      <c r="D8" s="359" t="s">
        <v>163</v>
      </c>
      <c r="E8" s="359" t="s">
        <v>284</v>
      </c>
      <c r="F8" s="409">
        <v>4161.7</v>
      </c>
      <c r="G8" s="359" t="s">
        <v>518</v>
      </c>
      <c r="H8" s="359" t="s">
        <v>277</v>
      </c>
      <c r="I8" s="359" t="s">
        <v>450</v>
      </c>
      <c r="J8" s="404" t="s">
        <v>449</v>
      </c>
      <c r="K8" s="407" t="s">
        <v>448</v>
      </c>
      <c r="L8" s="407" t="s">
        <v>448</v>
      </c>
      <c r="M8" s="407" t="s">
        <v>484</v>
      </c>
      <c r="N8" s="408">
        <v>45674</v>
      </c>
    </row>
    <row r="9" spans="1:17" ht="50.1" customHeight="1" x14ac:dyDescent="0.25">
      <c r="A9" s="406">
        <v>6</v>
      </c>
      <c r="B9" s="408">
        <v>45674</v>
      </c>
      <c r="C9" s="410">
        <v>45658</v>
      </c>
      <c r="D9" s="359" t="s">
        <v>163</v>
      </c>
      <c r="E9" s="359" t="s">
        <v>284</v>
      </c>
      <c r="F9" s="409">
        <v>-4161.7</v>
      </c>
      <c r="G9" s="359" t="s">
        <v>567</v>
      </c>
      <c r="H9" s="359" t="s">
        <v>277</v>
      </c>
      <c r="I9" s="359" t="s">
        <v>450</v>
      </c>
      <c r="J9" s="404" t="s">
        <v>449</v>
      </c>
      <c r="K9" s="407" t="s">
        <v>448</v>
      </c>
      <c r="L9" s="407" t="s">
        <v>485</v>
      </c>
      <c r="M9" s="407" t="s">
        <v>481</v>
      </c>
      <c r="N9" s="408">
        <v>45674</v>
      </c>
    </row>
    <row r="10" spans="1:17" ht="50.1" customHeight="1" x14ac:dyDescent="0.25">
      <c r="A10" s="399">
        <v>7</v>
      </c>
      <c r="B10" s="408">
        <v>45674</v>
      </c>
      <c r="C10" s="410">
        <v>45627</v>
      </c>
      <c r="D10" s="359" t="s">
        <v>163</v>
      </c>
      <c r="E10" s="359" t="s">
        <v>231</v>
      </c>
      <c r="F10" s="409">
        <v>1411.08</v>
      </c>
      <c r="G10" s="359" t="s">
        <v>463</v>
      </c>
      <c r="H10" s="359" t="s">
        <v>277</v>
      </c>
      <c r="I10" s="359" t="s">
        <v>464</v>
      </c>
      <c r="J10" s="404" t="s">
        <v>570</v>
      </c>
      <c r="K10" s="407" t="s">
        <v>486</v>
      </c>
      <c r="L10" s="407" t="s">
        <v>487</v>
      </c>
      <c r="M10" s="407" t="s">
        <v>488</v>
      </c>
      <c r="N10" s="408">
        <v>45674</v>
      </c>
    </row>
    <row r="11" spans="1:17" ht="50.1" customHeight="1" x14ac:dyDescent="0.25">
      <c r="A11" s="406">
        <v>8</v>
      </c>
      <c r="B11" s="408">
        <v>45674</v>
      </c>
      <c r="C11" s="410">
        <v>45627</v>
      </c>
      <c r="D11" s="359" t="s">
        <v>163</v>
      </c>
      <c r="E11" s="359" t="s">
        <v>1</v>
      </c>
      <c r="F11" s="409">
        <v>2602.58</v>
      </c>
      <c r="G11" s="359" t="s">
        <v>473</v>
      </c>
      <c r="H11" s="359" t="s">
        <v>277</v>
      </c>
      <c r="I11" s="359" t="s">
        <v>459</v>
      </c>
      <c r="J11" s="404" t="s">
        <v>570</v>
      </c>
      <c r="K11" s="407" t="s">
        <v>486</v>
      </c>
      <c r="L11" s="407" t="s">
        <v>489</v>
      </c>
      <c r="M11" s="407" t="s">
        <v>490</v>
      </c>
      <c r="N11" s="408">
        <v>45670</v>
      </c>
    </row>
    <row r="12" spans="1:17" ht="50.1" customHeight="1" x14ac:dyDescent="0.25">
      <c r="A12" s="399">
        <v>9</v>
      </c>
      <c r="B12" s="408">
        <v>45674</v>
      </c>
      <c r="C12" s="410">
        <v>45627</v>
      </c>
      <c r="D12" s="359" t="s">
        <v>163</v>
      </c>
      <c r="E12" s="359" t="s">
        <v>4</v>
      </c>
      <c r="F12" s="409">
        <v>3609.08</v>
      </c>
      <c r="G12" s="359" t="s">
        <v>462</v>
      </c>
      <c r="H12" s="359" t="s">
        <v>277</v>
      </c>
      <c r="I12" s="359" t="s">
        <v>460</v>
      </c>
      <c r="J12" s="404" t="s">
        <v>570</v>
      </c>
      <c r="K12" s="407" t="s">
        <v>486</v>
      </c>
      <c r="L12" s="407" t="s">
        <v>491</v>
      </c>
      <c r="M12" s="407" t="s">
        <v>492</v>
      </c>
      <c r="N12" s="408">
        <v>45674</v>
      </c>
    </row>
    <row r="13" spans="1:17" ht="50.1" customHeight="1" x14ac:dyDescent="0.25">
      <c r="A13" s="406">
        <v>10</v>
      </c>
      <c r="B13" s="408">
        <v>45674</v>
      </c>
      <c r="C13" s="410">
        <v>45627</v>
      </c>
      <c r="D13" s="359" t="s">
        <v>163</v>
      </c>
      <c r="E13" s="359" t="s">
        <v>1</v>
      </c>
      <c r="F13" s="409">
        <v>1198.55</v>
      </c>
      <c r="G13" s="359" t="s">
        <v>461</v>
      </c>
      <c r="H13" s="359" t="s">
        <v>277</v>
      </c>
      <c r="I13" s="359" t="s">
        <v>459</v>
      </c>
      <c r="J13" s="404" t="s">
        <v>570</v>
      </c>
      <c r="K13" s="407" t="s">
        <v>486</v>
      </c>
      <c r="L13" s="407" t="s">
        <v>489</v>
      </c>
      <c r="M13" s="407" t="s">
        <v>490</v>
      </c>
      <c r="N13" s="408">
        <v>45674</v>
      </c>
    </row>
    <row r="14" spans="1:17" ht="50.1" customHeight="1" x14ac:dyDescent="0.25">
      <c r="A14" s="399">
        <v>11</v>
      </c>
      <c r="B14" s="408">
        <v>45677</v>
      </c>
      <c r="C14" s="410">
        <v>45658</v>
      </c>
      <c r="D14" s="359" t="s">
        <v>163</v>
      </c>
      <c r="E14" s="359" t="s">
        <v>284</v>
      </c>
      <c r="F14" s="409">
        <v>4161.7</v>
      </c>
      <c r="G14" s="359" t="s">
        <v>518</v>
      </c>
      <c r="H14" s="359" t="s">
        <v>277</v>
      </c>
      <c r="I14" s="359" t="s">
        <v>474</v>
      </c>
      <c r="J14" s="404" t="s">
        <v>465</v>
      </c>
      <c r="K14" s="407" t="s">
        <v>482</v>
      </c>
      <c r="L14" s="407" t="s">
        <v>482</v>
      </c>
      <c r="M14" s="407">
        <v>2401929482</v>
      </c>
      <c r="N14" s="408">
        <v>45645</v>
      </c>
    </row>
    <row r="15" spans="1:17" ht="50.1" customHeight="1" x14ac:dyDescent="0.25">
      <c r="A15" s="406">
        <v>12</v>
      </c>
      <c r="B15" s="408">
        <v>45681</v>
      </c>
      <c r="C15" s="410">
        <v>45658</v>
      </c>
      <c r="D15" s="359" t="s">
        <v>163</v>
      </c>
      <c r="E15" s="359" t="s">
        <v>8</v>
      </c>
      <c r="F15" s="409">
        <v>49.7</v>
      </c>
      <c r="G15" s="359" t="s">
        <v>475</v>
      </c>
      <c r="H15" s="359" t="s">
        <v>277</v>
      </c>
      <c r="I15" s="359" t="s">
        <v>476</v>
      </c>
      <c r="J15" s="404" t="s">
        <v>467</v>
      </c>
      <c r="K15" s="407" t="s">
        <v>482</v>
      </c>
      <c r="L15" s="407" t="s">
        <v>493</v>
      </c>
      <c r="M15" s="407" t="s">
        <v>494</v>
      </c>
      <c r="N15" s="408">
        <v>45672</v>
      </c>
    </row>
    <row r="16" spans="1:17" ht="50.1" customHeight="1" x14ac:dyDescent="0.25">
      <c r="A16" s="399">
        <v>13</v>
      </c>
      <c r="B16" s="408">
        <v>45681</v>
      </c>
      <c r="C16" s="410">
        <v>45627</v>
      </c>
      <c r="D16" s="359" t="s">
        <v>163</v>
      </c>
      <c r="E16" s="359" t="s">
        <v>1</v>
      </c>
      <c r="F16" s="409">
        <v>283.06</v>
      </c>
      <c r="G16" s="359" t="s">
        <v>466</v>
      </c>
      <c r="H16" s="359" t="s">
        <v>277</v>
      </c>
      <c r="I16" s="359" t="s">
        <v>474</v>
      </c>
      <c r="J16" s="404" t="s">
        <v>465</v>
      </c>
      <c r="K16" s="407" t="s">
        <v>482</v>
      </c>
      <c r="L16" s="407" t="s">
        <v>482</v>
      </c>
      <c r="M16" s="407">
        <v>2500033684</v>
      </c>
      <c r="N16" s="408">
        <v>45664</v>
      </c>
    </row>
    <row r="17" spans="1:14" ht="50.1" customHeight="1" x14ac:dyDescent="0.25">
      <c r="A17" s="406">
        <v>14</v>
      </c>
      <c r="B17" s="408">
        <v>45684</v>
      </c>
      <c r="C17" s="410">
        <v>45689</v>
      </c>
      <c r="D17" s="359" t="s">
        <v>163</v>
      </c>
      <c r="E17" s="359" t="s">
        <v>6</v>
      </c>
      <c r="F17" s="409">
        <v>4081</v>
      </c>
      <c r="G17" s="359" t="s">
        <v>477</v>
      </c>
      <c r="H17" s="359" t="s">
        <v>277</v>
      </c>
      <c r="I17" s="359" t="s">
        <v>451</v>
      </c>
      <c r="J17" s="404" t="s">
        <v>452</v>
      </c>
      <c r="K17" s="407" t="s">
        <v>482</v>
      </c>
      <c r="L17" s="407" t="s">
        <v>32</v>
      </c>
      <c r="M17" s="407">
        <v>496545</v>
      </c>
      <c r="N17" s="408">
        <v>45689</v>
      </c>
    </row>
    <row r="18" spans="1:14" ht="50.1" customHeight="1" x14ac:dyDescent="0.25">
      <c r="A18" s="399">
        <v>15</v>
      </c>
      <c r="B18" s="408">
        <v>45686</v>
      </c>
      <c r="C18" s="410">
        <v>45689</v>
      </c>
      <c r="D18" s="359" t="s">
        <v>163</v>
      </c>
      <c r="E18" s="359" t="s">
        <v>258</v>
      </c>
      <c r="F18" s="409">
        <v>1690.66</v>
      </c>
      <c r="G18" s="359" t="s">
        <v>478</v>
      </c>
      <c r="H18" s="359" t="s">
        <v>277</v>
      </c>
      <c r="I18" s="359" t="s">
        <v>479</v>
      </c>
      <c r="J18" s="404" t="s">
        <v>571</v>
      </c>
      <c r="K18" s="407" t="s">
        <v>448</v>
      </c>
      <c r="L18" s="407" t="s">
        <v>480</v>
      </c>
      <c r="M18" s="407" t="s">
        <v>495</v>
      </c>
      <c r="N18" s="408">
        <v>45686</v>
      </c>
    </row>
    <row r="19" spans="1:14" ht="50.1" customHeight="1" x14ac:dyDescent="0.25">
      <c r="A19" s="406">
        <v>16</v>
      </c>
      <c r="B19" s="408">
        <v>45686</v>
      </c>
      <c r="C19" s="410">
        <v>45689</v>
      </c>
      <c r="D19" s="359" t="s">
        <v>163</v>
      </c>
      <c r="E19" s="359" t="s">
        <v>244</v>
      </c>
      <c r="F19" s="409">
        <v>563.54999999999995</v>
      </c>
      <c r="G19" s="359" t="s">
        <v>244</v>
      </c>
      <c r="H19" s="359" t="s">
        <v>277</v>
      </c>
      <c r="I19" s="359" t="s">
        <v>479</v>
      </c>
      <c r="J19" s="404" t="s">
        <v>571</v>
      </c>
      <c r="K19" s="407" t="s">
        <v>448</v>
      </c>
      <c r="L19" s="407" t="s">
        <v>480</v>
      </c>
      <c r="M19" s="407" t="s">
        <v>495</v>
      </c>
      <c r="N19" s="408">
        <v>45686</v>
      </c>
    </row>
    <row r="20" spans="1:14" ht="50.1" customHeight="1" x14ac:dyDescent="0.25">
      <c r="A20" s="399">
        <v>17</v>
      </c>
      <c r="B20" s="408">
        <v>45687</v>
      </c>
      <c r="C20" s="410">
        <v>45658</v>
      </c>
      <c r="D20" s="359" t="s">
        <v>163</v>
      </c>
      <c r="E20" s="359" t="s">
        <v>48</v>
      </c>
      <c r="F20" s="409">
        <v>271.32</v>
      </c>
      <c r="G20" s="359" t="s">
        <v>496</v>
      </c>
      <c r="H20" s="359" t="s">
        <v>277</v>
      </c>
      <c r="I20" s="359" t="s">
        <v>497</v>
      </c>
      <c r="J20" s="404" t="s">
        <v>498</v>
      </c>
      <c r="K20" s="407" t="s">
        <v>482</v>
      </c>
      <c r="L20" s="407" t="s">
        <v>499</v>
      </c>
      <c r="M20" s="407">
        <v>62826362</v>
      </c>
      <c r="N20" s="408">
        <v>45679</v>
      </c>
    </row>
    <row r="21" spans="1:14" ht="50.1" customHeight="1" x14ac:dyDescent="0.25">
      <c r="A21" s="406">
        <v>18</v>
      </c>
      <c r="B21" s="408">
        <v>45688</v>
      </c>
      <c r="C21" s="410">
        <v>45658</v>
      </c>
      <c r="D21" s="359" t="s">
        <v>327</v>
      </c>
      <c r="E21" s="359" t="s">
        <v>327</v>
      </c>
      <c r="F21" s="409">
        <v>6453.42</v>
      </c>
      <c r="G21" s="359" t="s">
        <v>500</v>
      </c>
      <c r="H21" s="359" t="s">
        <v>277</v>
      </c>
      <c r="I21" s="359" t="s">
        <v>450</v>
      </c>
      <c r="J21" s="404" t="s">
        <v>449</v>
      </c>
      <c r="K21" s="407" t="s">
        <v>501</v>
      </c>
      <c r="L21" s="407" t="s">
        <v>502</v>
      </c>
      <c r="M21" s="407" t="s">
        <v>481</v>
      </c>
      <c r="N21" s="408">
        <v>45688</v>
      </c>
    </row>
    <row r="22" spans="1:14" ht="50.1" customHeight="1" x14ac:dyDescent="0.25">
      <c r="A22" s="399">
        <v>19</v>
      </c>
      <c r="B22" s="408">
        <v>45694</v>
      </c>
      <c r="C22" s="410">
        <v>45658</v>
      </c>
      <c r="D22" s="359" t="s">
        <v>163</v>
      </c>
      <c r="E22" s="359" t="s">
        <v>1</v>
      </c>
      <c r="F22" s="409">
        <v>25715</v>
      </c>
      <c r="G22" s="359" t="s">
        <v>468</v>
      </c>
      <c r="H22" s="359" t="s">
        <v>277</v>
      </c>
      <c r="I22" s="359" t="s">
        <v>277</v>
      </c>
      <c r="J22" s="404" t="s">
        <v>570</v>
      </c>
      <c r="K22" s="407" t="s">
        <v>448</v>
      </c>
      <c r="L22" s="407" t="s">
        <v>480</v>
      </c>
      <c r="M22" s="407" t="s">
        <v>481</v>
      </c>
      <c r="N22" s="408">
        <v>45694</v>
      </c>
    </row>
    <row r="23" spans="1:14" ht="50.1" customHeight="1" x14ac:dyDescent="0.25">
      <c r="A23" s="406">
        <v>20</v>
      </c>
      <c r="B23" s="408">
        <v>45695</v>
      </c>
      <c r="C23" s="410">
        <v>45658</v>
      </c>
      <c r="D23" s="359" t="s">
        <v>163</v>
      </c>
      <c r="E23" s="359" t="s">
        <v>290</v>
      </c>
      <c r="F23" s="409">
        <v>261</v>
      </c>
      <c r="G23" s="359" t="s">
        <v>471</v>
      </c>
      <c r="H23" s="359" t="s">
        <v>277</v>
      </c>
      <c r="I23" s="359" t="s">
        <v>472</v>
      </c>
      <c r="J23" s="404" t="s">
        <v>456</v>
      </c>
      <c r="K23" s="407" t="s">
        <v>482</v>
      </c>
      <c r="L23" s="407" t="s">
        <v>482</v>
      </c>
      <c r="M23" s="407">
        <v>1014679</v>
      </c>
      <c r="N23" s="408">
        <v>45684</v>
      </c>
    </row>
    <row r="24" spans="1:14" ht="59.25" customHeight="1" x14ac:dyDescent="0.25">
      <c r="A24" s="399">
        <v>21</v>
      </c>
      <c r="B24" s="408">
        <v>45695</v>
      </c>
      <c r="C24" s="410">
        <v>45658</v>
      </c>
      <c r="D24" s="359" t="s">
        <v>163</v>
      </c>
      <c r="E24" s="359" t="s">
        <v>290</v>
      </c>
      <c r="F24" s="409">
        <v>199.5</v>
      </c>
      <c r="G24" s="359" t="s">
        <v>469</v>
      </c>
      <c r="H24" s="359" t="s">
        <v>277</v>
      </c>
      <c r="I24" s="359" t="s">
        <v>470</v>
      </c>
      <c r="J24" s="404" t="s">
        <v>455</v>
      </c>
      <c r="K24" s="407" t="s">
        <v>482</v>
      </c>
      <c r="L24" s="407" t="s">
        <v>482</v>
      </c>
      <c r="M24" s="407">
        <v>7310</v>
      </c>
      <c r="N24" s="408">
        <v>45693</v>
      </c>
    </row>
    <row r="25" spans="1:14" ht="50.1" customHeight="1" x14ac:dyDescent="0.25">
      <c r="A25" s="406">
        <v>22</v>
      </c>
      <c r="B25" s="408">
        <v>45695</v>
      </c>
      <c r="C25" s="410">
        <v>45658</v>
      </c>
      <c r="D25" s="359" t="s">
        <v>348</v>
      </c>
      <c r="E25" s="359" t="s">
        <v>348</v>
      </c>
      <c r="F25" s="409">
        <v>6453.42</v>
      </c>
      <c r="G25" s="359" t="s">
        <v>565</v>
      </c>
      <c r="H25" s="359" t="s">
        <v>277</v>
      </c>
      <c r="I25" s="359" t="s">
        <v>450</v>
      </c>
      <c r="J25" s="404" t="s">
        <v>449</v>
      </c>
      <c r="K25" s="407" t="s">
        <v>448</v>
      </c>
      <c r="L25" s="407" t="s">
        <v>448</v>
      </c>
      <c r="M25" s="407" t="s">
        <v>503</v>
      </c>
      <c r="N25" s="408">
        <v>45695</v>
      </c>
    </row>
    <row r="26" spans="1:14" ht="50.1" customHeight="1" x14ac:dyDescent="0.25">
      <c r="A26" s="399">
        <v>23</v>
      </c>
      <c r="B26" s="408">
        <v>45707</v>
      </c>
      <c r="C26" s="410">
        <v>45658</v>
      </c>
      <c r="D26" s="359" t="s">
        <v>163</v>
      </c>
      <c r="E26" s="359" t="s">
        <v>1</v>
      </c>
      <c r="F26" s="409">
        <v>814.46</v>
      </c>
      <c r="G26" s="359" t="s">
        <v>505</v>
      </c>
      <c r="H26" s="359" t="s">
        <v>277</v>
      </c>
      <c r="I26" s="359" t="s">
        <v>459</v>
      </c>
      <c r="J26" s="404" t="s">
        <v>570</v>
      </c>
      <c r="K26" s="407" t="s">
        <v>486</v>
      </c>
      <c r="L26" s="407" t="s">
        <v>489</v>
      </c>
      <c r="M26" s="407" t="s">
        <v>506</v>
      </c>
      <c r="N26" s="408">
        <v>45706</v>
      </c>
    </row>
    <row r="27" spans="1:14" ht="50.1" customHeight="1" x14ac:dyDescent="0.25">
      <c r="A27" s="406">
        <v>24</v>
      </c>
      <c r="B27" s="408">
        <v>45707</v>
      </c>
      <c r="C27" s="410">
        <v>45658</v>
      </c>
      <c r="D27" s="359" t="s">
        <v>163</v>
      </c>
      <c r="E27" s="359" t="s">
        <v>4</v>
      </c>
      <c r="F27" s="409">
        <v>2665.01</v>
      </c>
      <c r="G27" s="359" t="s">
        <v>507</v>
      </c>
      <c r="H27" s="359" t="s">
        <v>277</v>
      </c>
      <c r="I27" s="359" t="s">
        <v>460</v>
      </c>
      <c r="J27" s="404" t="s">
        <v>570</v>
      </c>
      <c r="K27" s="407" t="s">
        <v>486</v>
      </c>
      <c r="L27" s="407" t="s">
        <v>491</v>
      </c>
      <c r="M27" s="407" t="s">
        <v>508</v>
      </c>
      <c r="N27" s="408">
        <v>45706</v>
      </c>
    </row>
    <row r="28" spans="1:14" ht="50.1" customHeight="1" x14ac:dyDescent="0.25">
      <c r="A28" s="399">
        <v>25</v>
      </c>
      <c r="B28" s="408">
        <v>45707</v>
      </c>
      <c r="C28" s="410">
        <v>45658</v>
      </c>
      <c r="D28" s="359" t="s">
        <v>163</v>
      </c>
      <c r="E28" s="359" t="s">
        <v>1</v>
      </c>
      <c r="F28" s="409">
        <v>2754.13</v>
      </c>
      <c r="G28" s="359" t="s">
        <v>473</v>
      </c>
      <c r="H28" s="359" t="s">
        <v>277</v>
      </c>
      <c r="I28" s="359" t="s">
        <v>459</v>
      </c>
      <c r="J28" s="404" t="s">
        <v>570</v>
      </c>
      <c r="K28" s="407" t="s">
        <v>486</v>
      </c>
      <c r="L28" s="407" t="s">
        <v>489</v>
      </c>
      <c r="M28" s="407" t="s">
        <v>506</v>
      </c>
      <c r="N28" s="408">
        <v>45706</v>
      </c>
    </row>
    <row r="29" spans="1:14" ht="50.1" customHeight="1" x14ac:dyDescent="0.25">
      <c r="A29" s="406">
        <v>26</v>
      </c>
      <c r="B29" s="408">
        <v>45707</v>
      </c>
      <c r="C29" s="410">
        <v>45689</v>
      </c>
      <c r="D29" s="359" t="s">
        <v>163</v>
      </c>
      <c r="E29" s="359" t="s">
        <v>284</v>
      </c>
      <c r="F29" s="409">
        <v>4808.8</v>
      </c>
      <c r="G29" s="359" t="s">
        <v>518</v>
      </c>
      <c r="H29" s="359" t="s">
        <v>277</v>
      </c>
      <c r="I29" s="359" t="s">
        <v>474</v>
      </c>
      <c r="J29" s="404" t="s">
        <v>465</v>
      </c>
      <c r="K29" s="407" t="s">
        <v>482</v>
      </c>
      <c r="L29" s="407" t="s">
        <v>482</v>
      </c>
      <c r="M29" s="407">
        <v>2500158011</v>
      </c>
      <c r="N29" s="408">
        <v>45684</v>
      </c>
    </row>
    <row r="30" spans="1:14" ht="50.1" customHeight="1" x14ac:dyDescent="0.25">
      <c r="A30" s="399">
        <v>27</v>
      </c>
      <c r="B30" s="408">
        <v>45708</v>
      </c>
      <c r="C30" s="410">
        <v>45658</v>
      </c>
      <c r="D30" s="359" t="s">
        <v>163</v>
      </c>
      <c r="E30" s="359" t="s">
        <v>231</v>
      </c>
      <c r="F30" s="409">
        <v>1499.03</v>
      </c>
      <c r="G30" s="359" t="s">
        <v>463</v>
      </c>
      <c r="H30" s="359" t="s">
        <v>277</v>
      </c>
      <c r="I30" s="359" t="s">
        <v>464</v>
      </c>
      <c r="J30" s="404" t="s">
        <v>570</v>
      </c>
      <c r="K30" s="407" t="s">
        <v>486</v>
      </c>
      <c r="L30" s="407" t="s">
        <v>487</v>
      </c>
      <c r="M30" s="407" t="s">
        <v>509</v>
      </c>
      <c r="N30" s="408">
        <v>45708</v>
      </c>
    </row>
    <row r="31" spans="1:14" ht="50.1" customHeight="1" x14ac:dyDescent="0.25">
      <c r="A31" s="406">
        <v>28</v>
      </c>
      <c r="B31" s="408">
        <v>45712</v>
      </c>
      <c r="C31" s="410">
        <v>45689</v>
      </c>
      <c r="D31" s="359" t="s">
        <v>163</v>
      </c>
      <c r="E31" s="359" t="s">
        <v>8</v>
      </c>
      <c r="F31" s="409">
        <v>51.9</v>
      </c>
      <c r="G31" s="359" t="s">
        <v>475</v>
      </c>
      <c r="H31" s="359" t="s">
        <v>277</v>
      </c>
      <c r="I31" s="359" t="s">
        <v>476</v>
      </c>
      <c r="J31" s="404" t="s">
        <v>467</v>
      </c>
      <c r="K31" s="407" t="s">
        <v>482</v>
      </c>
      <c r="L31" s="407" t="s">
        <v>493</v>
      </c>
      <c r="M31" s="407" t="s">
        <v>494</v>
      </c>
      <c r="N31" s="408">
        <v>45705</v>
      </c>
    </row>
    <row r="32" spans="1:14" ht="50.1" customHeight="1" x14ac:dyDescent="0.25">
      <c r="A32" s="399">
        <v>29</v>
      </c>
      <c r="B32" s="408">
        <v>45712</v>
      </c>
      <c r="C32" s="410">
        <v>45658</v>
      </c>
      <c r="D32" s="359" t="s">
        <v>163</v>
      </c>
      <c r="E32" s="359" t="s">
        <v>1</v>
      </c>
      <c r="F32" s="409">
        <v>346.63</v>
      </c>
      <c r="G32" s="359" t="s">
        <v>466</v>
      </c>
      <c r="H32" s="359" t="s">
        <v>277</v>
      </c>
      <c r="I32" s="359" t="s">
        <v>474</v>
      </c>
      <c r="J32" s="404" t="s">
        <v>465</v>
      </c>
      <c r="K32" s="407" t="s">
        <v>482</v>
      </c>
      <c r="L32" s="407" t="s">
        <v>482</v>
      </c>
      <c r="M32" s="407">
        <v>2500215741</v>
      </c>
      <c r="N32" s="408">
        <v>45695</v>
      </c>
    </row>
    <row r="33" spans="1:14" ht="50.1" customHeight="1" x14ac:dyDescent="0.25">
      <c r="A33" s="406">
        <v>30</v>
      </c>
      <c r="B33" s="408">
        <v>45713</v>
      </c>
      <c r="C33" s="410">
        <v>45717</v>
      </c>
      <c r="D33" s="359" t="s">
        <v>163</v>
      </c>
      <c r="E33" s="359" t="s">
        <v>6</v>
      </c>
      <c r="F33" s="409">
        <v>4305</v>
      </c>
      <c r="G33" s="359" t="s">
        <v>477</v>
      </c>
      <c r="H33" s="359" t="s">
        <v>277</v>
      </c>
      <c r="I33" s="359" t="s">
        <v>451</v>
      </c>
      <c r="J33" s="404" t="s">
        <v>452</v>
      </c>
      <c r="K33" s="407" t="s">
        <v>482</v>
      </c>
      <c r="L33" s="407" t="s">
        <v>32</v>
      </c>
      <c r="M33" s="407">
        <v>494692</v>
      </c>
      <c r="N33" s="408">
        <v>45717</v>
      </c>
    </row>
    <row r="34" spans="1:14" ht="50.1" customHeight="1" x14ac:dyDescent="0.25">
      <c r="A34" s="399">
        <v>31</v>
      </c>
      <c r="B34" s="408">
        <v>45714</v>
      </c>
      <c r="C34" s="410">
        <v>45689</v>
      </c>
      <c r="D34" s="359" t="s">
        <v>163</v>
      </c>
      <c r="E34" s="359" t="s">
        <v>48</v>
      </c>
      <c r="F34" s="409">
        <v>271.32</v>
      </c>
      <c r="G34" s="359" t="s">
        <v>496</v>
      </c>
      <c r="H34" s="359" t="s">
        <v>277</v>
      </c>
      <c r="I34" s="359" t="s">
        <v>497</v>
      </c>
      <c r="J34" s="404" t="s">
        <v>498</v>
      </c>
      <c r="K34" s="407" t="s">
        <v>482</v>
      </c>
      <c r="L34" s="407" t="s">
        <v>499</v>
      </c>
      <c r="M34" s="407">
        <v>63362177</v>
      </c>
      <c r="N34" s="408">
        <v>45710</v>
      </c>
    </row>
    <row r="35" spans="1:14" ht="50.1" customHeight="1" x14ac:dyDescent="0.25">
      <c r="A35" s="406">
        <v>32</v>
      </c>
      <c r="B35" s="408">
        <v>45716</v>
      </c>
      <c r="C35" s="410">
        <v>45689</v>
      </c>
      <c r="D35" s="359" t="s">
        <v>327</v>
      </c>
      <c r="E35" s="359" t="s">
        <v>327</v>
      </c>
      <c r="F35" s="409">
        <v>5752.05</v>
      </c>
      <c r="G35" s="359" t="s">
        <v>500</v>
      </c>
      <c r="H35" s="359" t="s">
        <v>277</v>
      </c>
      <c r="I35" s="359" t="s">
        <v>450</v>
      </c>
      <c r="J35" s="404" t="s">
        <v>449</v>
      </c>
      <c r="K35" s="407" t="s">
        <v>501</v>
      </c>
      <c r="L35" s="407" t="s">
        <v>502</v>
      </c>
      <c r="M35" s="407" t="s">
        <v>481</v>
      </c>
      <c r="N35" s="408">
        <v>45716</v>
      </c>
    </row>
    <row r="36" spans="1:14" ht="50.1" customHeight="1" x14ac:dyDescent="0.25">
      <c r="A36" s="399">
        <v>33</v>
      </c>
      <c r="B36" s="408">
        <v>45722</v>
      </c>
      <c r="C36" s="410">
        <v>45689</v>
      </c>
      <c r="D36" s="359" t="s">
        <v>163</v>
      </c>
      <c r="E36" s="359" t="s">
        <v>1</v>
      </c>
      <c r="F36" s="409">
        <v>25756</v>
      </c>
      <c r="G36" s="359" t="s">
        <v>468</v>
      </c>
      <c r="H36" s="359" t="s">
        <v>277</v>
      </c>
      <c r="I36" s="359" t="s">
        <v>277</v>
      </c>
      <c r="J36" s="404" t="s">
        <v>570</v>
      </c>
      <c r="K36" s="407" t="s">
        <v>448</v>
      </c>
      <c r="L36" s="407" t="s">
        <v>480</v>
      </c>
      <c r="M36" s="407" t="s">
        <v>481</v>
      </c>
      <c r="N36" s="408">
        <v>45722</v>
      </c>
    </row>
    <row r="37" spans="1:14" ht="50.1" customHeight="1" x14ac:dyDescent="0.25">
      <c r="A37" s="406">
        <v>34</v>
      </c>
      <c r="B37" s="408">
        <v>45723</v>
      </c>
      <c r="C37" s="410">
        <v>45689</v>
      </c>
      <c r="D37" s="359" t="s">
        <v>348</v>
      </c>
      <c r="E37" s="359" t="s">
        <v>348</v>
      </c>
      <c r="F37" s="409">
        <v>5752.05</v>
      </c>
      <c r="G37" s="359" t="s">
        <v>565</v>
      </c>
      <c r="H37" s="359" t="s">
        <v>277</v>
      </c>
      <c r="I37" s="359" t="s">
        <v>450</v>
      </c>
      <c r="J37" s="404" t="s">
        <v>449</v>
      </c>
      <c r="K37" s="407" t="s">
        <v>448</v>
      </c>
      <c r="L37" s="407" t="s">
        <v>448</v>
      </c>
      <c r="M37" s="407" t="s">
        <v>510</v>
      </c>
      <c r="N37" s="408">
        <v>45723</v>
      </c>
    </row>
    <row r="38" spans="1:14" ht="50.1" customHeight="1" x14ac:dyDescent="0.25">
      <c r="A38" s="399">
        <v>35</v>
      </c>
      <c r="B38" s="408">
        <v>45723</v>
      </c>
      <c r="C38" s="410">
        <v>45689</v>
      </c>
      <c r="D38" s="359" t="s">
        <v>163</v>
      </c>
      <c r="E38" s="359" t="s">
        <v>290</v>
      </c>
      <c r="F38" s="409">
        <v>261</v>
      </c>
      <c r="G38" s="359" t="s">
        <v>471</v>
      </c>
      <c r="H38" s="359" t="s">
        <v>277</v>
      </c>
      <c r="I38" s="359" t="s">
        <v>472</v>
      </c>
      <c r="J38" s="404" t="s">
        <v>456</v>
      </c>
      <c r="K38" s="407" t="s">
        <v>482</v>
      </c>
      <c r="L38" s="407" t="s">
        <v>482</v>
      </c>
      <c r="M38" s="407">
        <v>1033158</v>
      </c>
      <c r="N38" s="408">
        <v>45723</v>
      </c>
    </row>
    <row r="39" spans="1:14" ht="50.1" customHeight="1" x14ac:dyDescent="0.25">
      <c r="A39" s="406">
        <v>36</v>
      </c>
      <c r="B39" s="408">
        <v>45723</v>
      </c>
      <c r="C39" s="410">
        <v>45689</v>
      </c>
      <c r="D39" s="359" t="s">
        <v>163</v>
      </c>
      <c r="E39" s="359" t="s">
        <v>290</v>
      </c>
      <c r="F39" s="409">
        <v>199.5</v>
      </c>
      <c r="G39" s="359" t="s">
        <v>469</v>
      </c>
      <c r="H39" s="359" t="s">
        <v>277</v>
      </c>
      <c r="I39" s="359" t="s">
        <v>470</v>
      </c>
      <c r="J39" s="404" t="s">
        <v>455</v>
      </c>
      <c r="K39" s="407" t="s">
        <v>482</v>
      </c>
      <c r="L39" s="407" t="s">
        <v>482</v>
      </c>
      <c r="M39" s="415">
        <v>13904</v>
      </c>
      <c r="N39" s="408">
        <v>45714</v>
      </c>
    </row>
    <row r="40" spans="1:14" ht="50.1" customHeight="1" x14ac:dyDescent="0.25">
      <c r="A40" s="399">
        <v>37</v>
      </c>
      <c r="B40" s="408">
        <v>45733</v>
      </c>
      <c r="C40" s="410">
        <v>45505</v>
      </c>
      <c r="D40" s="359" t="s">
        <v>163</v>
      </c>
      <c r="E40" s="359" t="s">
        <v>258</v>
      </c>
      <c r="F40" s="409">
        <v>973.57</v>
      </c>
      <c r="G40" s="359" t="s">
        <v>512</v>
      </c>
      <c r="H40" s="359" t="s">
        <v>277</v>
      </c>
      <c r="I40" s="359" t="s">
        <v>450</v>
      </c>
      <c r="J40" s="404" t="s">
        <v>449</v>
      </c>
      <c r="K40" s="407" t="s">
        <v>448</v>
      </c>
      <c r="L40" s="407" t="s">
        <v>448</v>
      </c>
      <c r="M40" s="407" t="s">
        <v>516</v>
      </c>
      <c r="N40" s="408">
        <v>45733</v>
      </c>
    </row>
    <row r="41" spans="1:14" ht="50.1" customHeight="1" x14ac:dyDescent="0.25">
      <c r="A41" s="406">
        <v>38</v>
      </c>
      <c r="B41" s="408">
        <v>45733</v>
      </c>
      <c r="C41" s="410">
        <v>45505</v>
      </c>
      <c r="D41" s="359" t="s">
        <v>163</v>
      </c>
      <c r="E41" s="359" t="s">
        <v>244</v>
      </c>
      <c r="F41" s="409">
        <v>324.52</v>
      </c>
      <c r="G41" s="359" t="s">
        <v>513</v>
      </c>
      <c r="H41" s="359" t="s">
        <v>277</v>
      </c>
      <c r="I41" s="359" t="s">
        <v>450</v>
      </c>
      <c r="J41" s="404" t="s">
        <v>449</v>
      </c>
      <c r="K41" s="407" t="s">
        <v>448</v>
      </c>
      <c r="L41" s="407" t="s">
        <v>448</v>
      </c>
      <c r="M41" s="407" t="s">
        <v>516</v>
      </c>
      <c r="N41" s="408">
        <v>45733</v>
      </c>
    </row>
    <row r="42" spans="1:14" ht="50.1" customHeight="1" x14ac:dyDescent="0.25">
      <c r="A42" s="399">
        <v>39</v>
      </c>
      <c r="B42" s="408">
        <v>45733</v>
      </c>
      <c r="C42" s="410">
        <v>45505</v>
      </c>
      <c r="D42" s="359" t="s">
        <v>163</v>
      </c>
      <c r="E42" s="359" t="s">
        <v>258</v>
      </c>
      <c r="F42" s="409">
        <v>1428.62</v>
      </c>
      <c r="G42" s="359" t="s">
        <v>514</v>
      </c>
      <c r="H42" s="359" t="s">
        <v>277</v>
      </c>
      <c r="I42" s="359" t="s">
        <v>450</v>
      </c>
      <c r="J42" s="404" t="s">
        <v>449</v>
      </c>
      <c r="K42" s="407" t="s">
        <v>448</v>
      </c>
      <c r="L42" s="407" t="s">
        <v>448</v>
      </c>
      <c r="M42" s="407" t="s">
        <v>517</v>
      </c>
      <c r="N42" s="408">
        <v>45733</v>
      </c>
    </row>
    <row r="43" spans="1:14" ht="50.1" customHeight="1" x14ac:dyDescent="0.25">
      <c r="A43" s="406">
        <v>40</v>
      </c>
      <c r="B43" s="408">
        <v>45733</v>
      </c>
      <c r="C43" s="410">
        <v>45505</v>
      </c>
      <c r="D43" s="359" t="s">
        <v>163</v>
      </c>
      <c r="E43" s="359" t="s">
        <v>244</v>
      </c>
      <c r="F43" s="409">
        <v>476.2</v>
      </c>
      <c r="G43" s="359" t="s">
        <v>515</v>
      </c>
      <c r="H43" s="359" t="s">
        <v>277</v>
      </c>
      <c r="I43" s="359" t="s">
        <v>450</v>
      </c>
      <c r="J43" s="404" t="s">
        <v>449</v>
      </c>
      <c r="K43" s="407" t="s">
        <v>448</v>
      </c>
      <c r="L43" s="407" t="s">
        <v>448</v>
      </c>
      <c r="M43" s="407" t="s">
        <v>517</v>
      </c>
      <c r="N43" s="408">
        <v>45733</v>
      </c>
    </row>
    <row r="44" spans="1:14" ht="50.1" customHeight="1" x14ac:dyDescent="0.25">
      <c r="A44" s="399">
        <v>41</v>
      </c>
      <c r="B44" s="408">
        <v>45735</v>
      </c>
      <c r="C44" s="410">
        <v>45717</v>
      </c>
      <c r="D44" s="359" t="s">
        <v>163</v>
      </c>
      <c r="E44" s="359" t="s">
        <v>284</v>
      </c>
      <c r="F44" s="409">
        <v>4808.8</v>
      </c>
      <c r="G44" s="359" t="s">
        <v>518</v>
      </c>
      <c r="H44" s="359" t="s">
        <v>277</v>
      </c>
      <c r="I44" s="359" t="s">
        <v>474</v>
      </c>
      <c r="J44" s="404" t="s">
        <v>465</v>
      </c>
      <c r="K44" s="407" t="s">
        <v>482</v>
      </c>
      <c r="L44" s="407" t="s">
        <v>482</v>
      </c>
      <c r="M44" s="407">
        <v>2500323917</v>
      </c>
      <c r="N44" s="408">
        <v>45713</v>
      </c>
    </row>
    <row r="45" spans="1:14" ht="50.1" customHeight="1" x14ac:dyDescent="0.25">
      <c r="A45" s="406">
        <v>42</v>
      </c>
      <c r="B45" s="408">
        <v>45735</v>
      </c>
      <c r="C45" s="410">
        <v>45689</v>
      </c>
      <c r="D45" s="359" t="s">
        <v>163</v>
      </c>
      <c r="E45" s="359" t="s">
        <v>231</v>
      </c>
      <c r="F45" s="409">
        <v>1479.85</v>
      </c>
      <c r="G45" s="359" t="s">
        <v>463</v>
      </c>
      <c r="H45" s="359" t="s">
        <v>277</v>
      </c>
      <c r="I45" s="359" t="s">
        <v>464</v>
      </c>
      <c r="J45" s="404" t="s">
        <v>570</v>
      </c>
      <c r="K45" s="407" t="s">
        <v>486</v>
      </c>
      <c r="L45" s="407" t="s">
        <v>487</v>
      </c>
      <c r="M45" s="407" t="s">
        <v>519</v>
      </c>
      <c r="N45" s="408">
        <v>45735</v>
      </c>
    </row>
    <row r="46" spans="1:14" ht="50.1" customHeight="1" x14ac:dyDescent="0.25">
      <c r="A46" s="399">
        <v>43</v>
      </c>
      <c r="B46" s="408">
        <v>45735</v>
      </c>
      <c r="C46" s="410">
        <v>45689</v>
      </c>
      <c r="D46" s="359" t="s">
        <v>163</v>
      </c>
      <c r="E46" s="359" t="s">
        <v>1</v>
      </c>
      <c r="F46" s="409">
        <v>2714.17</v>
      </c>
      <c r="G46" s="359" t="s">
        <v>473</v>
      </c>
      <c r="H46" s="359" t="s">
        <v>277</v>
      </c>
      <c r="I46" s="359" t="s">
        <v>459</v>
      </c>
      <c r="J46" s="404" t="s">
        <v>570</v>
      </c>
      <c r="K46" s="407" t="s">
        <v>486</v>
      </c>
      <c r="L46" s="407" t="s">
        <v>489</v>
      </c>
      <c r="M46" s="407" t="s">
        <v>520</v>
      </c>
      <c r="N46" s="408">
        <v>45728</v>
      </c>
    </row>
    <row r="47" spans="1:14" ht="50.1" customHeight="1" x14ac:dyDescent="0.25">
      <c r="A47" s="406">
        <v>44</v>
      </c>
      <c r="B47" s="408">
        <v>45735</v>
      </c>
      <c r="C47" s="410">
        <v>45689</v>
      </c>
      <c r="D47" s="359" t="s">
        <v>163</v>
      </c>
      <c r="E47" s="359" t="s">
        <v>1</v>
      </c>
      <c r="F47" s="409">
        <v>836.93</v>
      </c>
      <c r="G47" s="359" t="s">
        <v>505</v>
      </c>
      <c r="H47" s="359" t="s">
        <v>277</v>
      </c>
      <c r="I47" s="359" t="s">
        <v>459</v>
      </c>
      <c r="J47" s="404" t="s">
        <v>570</v>
      </c>
      <c r="K47" s="407" t="s">
        <v>486</v>
      </c>
      <c r="L47" s="407" t="s">
        <v>489</v>
      </c>
      <c r="M47" s="407" t="s">
        <v>520</v>
      </c>
      <c r="N47" s="408">
        <v>45728</v>
      </c>
    </row>
    <row r="48" spans="1:14" ht="50.1" customHeight="1" x14ac:dyDescent="0.25">
      <c r="A48" s="399">
        <v>45</v>
      </c>
      <c r="B48" s="408">
        <v>45735</v>
      </c>
      <c r="C48" s="410">
        <v>45689</v>
      </c>
      <c r="D48" s="359" t="s">
        <v>163</v>
      </c>
      <c r="E48" s="359" t="s">
        <v>4</v>
      </c>
      <c r="F48" s="409">
        <v>2630.87</v>
      </c>
      <c r="G48" s="359" t="s">
        <v>507</v>
      </c>
      <c r="H48" s="359" t="s">
        <v>277</v>
      </c>
      <c r="I48" s="359" t="s">
        <v>460</v>
      </c>
      <c r="J48" s="404" t="s">
        <v>570</v>
      </c>
      <c r="K48" s="407" t="s">
        <v>486</v>
      </c>
      <c r="L48" s="407" t="s">
        <v>491</v>
      </c>
      <c r="M48" s="407" t="s">
        <v>521</v>
      </c>
      <c r="N48" s="408">
        <v>45728</v>
      </c>
    </row>
    <row r="49" spans="1:14" ht="64.5" customHeight="1" x14ac:dyDescent="0.25">
      <c r="A49" s="406">
        <v>46</v>
      </c>
      <c r="B49" s="408">
        <v>45737</v>
      </c>
      <c r="C49" s="410">
        <v>45717</v>
      </c>
      <c r="D49" s="359" t="s">
        <v>245</v>
      </c>
      <c r="E49" s="359" t="s">
        <v>265</v>
      </c>
      <c r="F49" s="409">
        <v>-23.62</v>
      </c>
      <c r="G49" s="359" t="s">
        <v>522</v>
      </c>
      <c r="H49" s="359" t="s">
        <v>277</v>
      </c>
      <c r="I49" s="359" t="s">
        <v>450</v>
      </c>
      <c r="J49" s="404" t="s">
        <v>449</v>
      </c>
      <c r="K49" s="407" t="s">
        <v>448</v>
      </c>
      <c r="L49" s="407" t="s">
        <v>485</v>
      </c>
      <c r="M49" s="407" t="s">
        <v>481</v>
      </c>
      <c r="N49" s="408">
        <v>45737</v>
      </c>
    </row>
    <row r="50" spans="1:14" ht="72" customHeight="1" x14ac:dyDescent="0.25">
      <c r="A50" s="399">
        <v>47</v>
      </c>
      <c r="B50" s="408">
        <v>45740</v>
      </c>
      <c r="C50" s="410">
        <v>45717</v>
      </c>
      <c r="D50" s="359" t="s">
        <v>245</v>
      </c>
      <c r="E50" s="359" t="s">
        <v>265</v>
      </c>
      <c r="F50" s="409">
        <v>23.62</v>
      </c>
      <c r="G50" s="359" t="s">
        <v>566</v>
      </c>
      <c r="H50" s="359" t="s">
        <v>277</v>
      </c>
      <c r="I50" s="359" t="s">
        <v>450</v>
      </c>
      <c r="J50" s="404" t="s">
        <v>449</v>
      </c>
      <c r="K50" s="407" t="s">
        <v>448</v>
      </c>
      <c r="L50" s="407" t="s">
        <v>448</v>
      </c>
      <c r="M50" s="407" t="s">
        <v>526</v>
      </c>
      <c r="N50" s="408">
        <v>45740</v>
      </c>
    </row>
    <row r="51" spans="1:14" ht="50.1" customHeight="1" x14ac:dyDescent="0.25">
      <c r="A51" s="406">
        <v>48</v>
      </c>
      <c r="B51" s="408">
        <v>45741</v>
      </c>
      <c r="C51" s="410">
        <v>45748</v>
      </c>
      <c r="D51" s="359" t="s">
        <v>163</v>
      </c>
      <c r="E51" s="359" t="s">
        <v>146</v>
      </c>
      <c r="F51" s="409">
        <v>136.80000000000001</v>
      </c>
      <c r="G51" s="359" t="s">
        <v>525</v>
      </c>
      <c r="H51" s="359" t="s">
        <v>277</v>
      </c>
      <c r="I51" s="359" t="s">
        <v>523</v>
      </c>
      <c r="J51" s="404" t="s">
        <v>524</v>
      </c>
      <c r="K51" s="407" t="s">
        <v>482</v>
      </c>
      <c r="L51" s="407" t="s">
        <v>32</v>
      </c>
      <c r="M51" s="407">
        <v>57309</v>
      </c>
      <c r="N51" s="408">
        <v>45742</v>
      </c>
    </row>
    <row r="52" spans="1:14" ht="58.5" customHeight="1" x14ac:dyDescent="0.25">
      <c r="A52" s="399">
        <v>49</v>
      </c>
      <c r="B52" s="408">
        <v>45741</v>
      </c>
      <c r="C52" s="410">
        <v>45689</v>
      </c>
      <c r="D52" s="359" t="s">
        <v>163</v>
      </c>
      <c r="E52" s="359" t="s">
        <v>1</v>
      </c>
      <c r="F52" s="409">
        <v>190.22</v>
      </c>
      <c r="G52" s="359" t="s">
        <v>466</v>
      </c>
      <c r="H52" s="359" t="s">
        <v>277</v>
      </c>
      <c r="I52" s="359" t="s">
        <v>474</v>
      </c>
      <c r="J52" s="404" t="s">
        <v>465</v>
      </c>
      <c r="K52" s="407" t="s">
        <v>482</v>
      </c>
      <c r="L52" s="407" t="s">
        <v>482</v>
      </c>
      <c r="M52" s="407">
        <v>2500401585</v>
      </c>
      <c r="N52" s="408">
        <v>45727</v>
      </c>
    </row>
    <row r="53" spans="1:14" ht="50.1" customHeight="1" x14ac:dyDescent="0.25">
      <c r="A53" s="406">
        <v>50</v>
      </c>
      <c r="B53" s="408">
        <v>45742</v>
      </c>
      <c r="C53" s="410">
        <v>45748</v>
      </c>
      <c r="D53" s="359" t="s">
        <v>163</v>
      </c>
      <c r="E53" s="359" t="s">
        <v>6</v>
      </c>
      <c r="F53" s="409">
        <v>3970</v>
      </c>
      <c r="G53" s="359" t="s">
        <v>477</v>
      </c>
      <c r="H53" s="359" t="s">
        <v>277</v>
      </c>
      <c r="I53" s="359" t="s">
        <v>451</v>
      </c>
      <c r="J53" s="404" t="s">
        <v>452</v>
      </c>
      <c r="K53" s="407" t="s">
        <v>482</v>
      </c>
      <c r="L53" s="407" t="s">
        <v>32</v>
      </c>
      <c r="M53" s="407">
        <v>570535</v>
      </c>
      <c r="N53" s="408">
        <v>45748</v>
      </c>
    </row>
    <row r="54" spans="1:14" ht="50.1" customHeight="1" x14ac:dyDescent="0.25">
      <c r="A54" s="399">
        <v>51</v>
      </c>
      <c r="B54" s="408">
        <v>45744</v>
      </c>
      <c r="C54" s="410">
        <v>45717</v>
      </c>
      <c r="D54" s="359" t="s">
        <v>163</v>
      </c>
      <c r="E54" s="359" t="s">
        <v>8</v>
      </c>
      <c r="F54" s="409">
        <v>51.9</v>
      </c>
      <c r="G54" s="359" t="s">
        <v>475</v>
      </c>
      <c r="H54" s="359" t="s">
        <v>277</v>
      </c>
      <c r="I54" s="359" t="s">
        <v>476</v>
      </c>
      <c r="J54" s="404" t="s">
        <v>452</v>
      </c>
      <c r="K54" s="407" t="s">
        <v>482</v>
      </c>
      <c r="L54" s="407" t="s">
        <v>493</v>
      </c>
      <c r="M54" s="407" t="s">
        <v>494</v>
      </c>
      <c r="N54" s="408">
        <v>45733</v>
      </c>
    </row>
    <row r="55" spans="1:14" ht="50.1" customHeight="1" x14ac:dyDescent="0.25">
      <c r="A55" s="406">
        <v>52</v>
      </c>
      <c r="B55" s="408">
        <v>45747</v>
      </c>
      <c r="C55" s="410">
        <v>45717</v>
      </c>
      <c r="D55" s="359" t="s">
        <v>327</v>
      </c>
      <c r="E55" s="359" t="s">
        <v>327</v>
      </c>
      <c r="F55" s="409">
        <v>5113.4799999999996</v>
      </c>
      <c r="G55" s="359" t="s">
        <v>500</v>
      </c>
      <c r="H55" s="359" t="s">
        <v>277</v>
      </c>
      <c r="I55" s="359" t="s">
        <v>450</v>
      </c>
      <c r="J55" s="404" t="s">
        <v>449</v>
      </c>
      <c r="K55" s="407" t="s">
        <v>501</v>
      </c>
      <c r="L55" s="407" t="s">
        <v>502</v>
      </c>
      <c r="M55" s="407" t="s">
        <v>481</v>
      </c>
      <c r="N55" s="408">
        <v>45747</v>
      </c>
    </row>
    <row r="56" spans="1:14" ht="50.1" customHeight="1" x14ac:dyDescent="0.25">
      <c r="A56" s="399">
        <v>53</v>
      </c>
      <c r="B56" s="408">
        <v>45748</v>
      </c>
      <c r="C56" s="410">
        <v>45748</v>
      </c>
      <c r="D56" s="359" t="s">
        <v>163</v>
      </c>
      <c r="E56" s="359" t="s">
        <v>146</v>
      </c>
      <c r="F56" s="409">
        <v>581.4</v>
      </c>
      <c r="G56" s="359" t="s">
        <v>525</v>
      </c>
      <c r="H56" s="359" t="s">
        <v>277</v>
      </c>
      <c r="I56" s="359" t="s">
        <v>451</v>
      </c>
      <c r="J56" s="404" t="s">
        <v>452</v>
      </c>
      <c r="K56" s="407" t="s">
        <v>482</v>
      </c>
      <c r="L56" s="407" t="s">
        <v>32</v>
      </c>
      <c r="M56" s="407">
        <v>702245</v>
      </c>
      <c r="N56" s="408">
        <v>45750</v>
      </c>
    </row>
    <row r="57" spans="1:14" ht="50.1" customHeight="1" x14ac:dyDescent="0.25">
      <c r="A57" s="406">
        <v>54</v>
      </c>
      <c r="B57" s="408">
        <v>45748</v>
      </c>
      <c r="C57" s="410">
        <v>45717</v>
      </c>
      <c r="D57" s="359" t="s">
        <v>163</v>
      </c>
      <c r="E57" s="359" t="s">
        <v>48</v>
      </c>
      <c r="F57" s="409">
        <v>271.32</v>
      </c>
      <c r="G57" s="359" t="s">
        <v>496</v>
      </c>
      <c r="H57" s="359" t="s">
        <v>277</v>
      </c>
      <c r="I57" s="359" t="s">
        <v>497</v>
      </c>
      <c r="J57" s="404" t="s">
        <v>498</v>
      </c>
      <c r="K57" s="407" t="s">
        <v>482</v>
      </c>
      <c r="L57" s="407" t="s">
        <v>499</v>
      </c>
      <c r="M57" s="407">
        <v>63888734</v>
      </c>
      <c r="N57" s="408">
        <v>45738</v>
      </c>
    </row>
    <row r="58" spans="1:14" ht="50.1" customHeight="1" x14ac:dyDescent="0.25">
      <c r="A58" s="399">
        <v>55</v>
      </c>
      <c r="B58" s="408">
        <v>45750</v>
      </c>
      <c r="C58" s="410">
        <v>45748</v>
      </c>
      <c r="D58" s="359" t="s">
        <v>163</v>
      </c>
      <c r="E58" s="359" t="s">
        <v>6</v>
      </c>
      <c r="F58" s="409">
        <v>140</v>
      </c>
      <c r="G58" s="359" t="s">
        <v>529</v>
      </c>
      <c r="H58" s="359" t="s">
        <v>277</v>
      </c>
      <c r="I58" s="359" t="s">
        <v>451</v>
      </c>
      <c r="J58" s="404" t="s">
        <v>452</v>
      </c>
      <c r="K58" s="407" t="s">
        <v>482</v>
      </c>
      <c r="L58" s="407" t="s">
        <v>32</v>
      </c>
      <c r="M58" s="407">
        <v>729841</v>
      </c>
      <c r="N58" s="408">
        <v>45751</v>
      </c>
    </row>
    <row r="59" spans="1:14" ht="50.1" customHeight="1" x14ac:dyDescent="0.25">
      <c r="A59" s="406">
        <v>56</v>
      </c>
      <c r="B59" s="408">
        <v>45751</v>
      </c>
      <c r="C59" s="410">
        <v>45717</v>
      </c>
      <c r="D59" s="359" t="s">
        <v>163</v>
      </c>
      <c r="E59" s="359" t="s">
        <v>1</v>
      </c>
      <c r="F59" s="409">
        <v>900</v>
      </c>
      <c r="G59" s="359" t="s">
        <v>531</v>
      </c>
      <c r="H59" s="359" t="s">
        <v>277</v>
      </c>
      <c r="I59" s="359" t="s">
        <v>470</v>
      </c>
      <c r="J59" s="404" t="s">
        <v>455</v>
      </c>
      <c r="K59" s="407" t="s">
        <v>482</v>
      </c>
      <c r="L59" s="407" t="s">
        <v>482</v>
      </c>
      <c r="M59" s="415">
        <v>30173</v>
      </c>
      <c r="N59" s="408">
        <v>45744</v>
      </c>
    </row>
    <row r="60" spans="1:14" ht="50.1" customHeight="1" x14ac:dyDescent="0.25">
      <c r="A60" s="399">
        <v>57</v>
      </c>
      <c r="B60" s="408">
        <v>45751</v>
      </c>
      <c r="C60" s="410">
        <v>45717</v>
      </c>
      <c r="D60" s="359" t="s">
        <v>163</v>
      </c>
      <c r="E60" s="359" t="s">
        <v>1</v>
      </c>
      <c r="F60" s="409">
        <v>28440</v>
      </c>
      <c r="G60" s="359" t="s">
        <v>468</v>
      </c>
      <c r="H60" s="359" t="s">
        <v>277</v>
      </c>
      <c r="I60" s="359" t="s">
        <v>277</v>
      </c>
      <c r="J60" s="404" t="s">
        <v>570</v>
      </c>
      <c r="K60" s="407" t="s">
        <v>448</v>
      </c>
      <c r="L60" s="407" t="s">
        <v>480</v>
      </c>
      <c r="M60" s="407" t="s">
        <v>481</v>
      </c>
      <c r="N60" s="408">
        <v>45751</v>
      </c>
    </row>
    <row r="61" spans="1:14" ht="50.1" customHeight="1" x14ac:dyDescent="0.25">
      <c r="A61" s="406">
        <v>58</v>
      </c>
      <c r="B61" s="408">
        <v>45757</v>
      </c>
      <c r="C61" s="410">
        <v>45717</v>
      </c>
      <c r="D61" s="359" t="s">
        <v>163</v>
      </c>
      <c r="E61" s="359" t="s">
        <v>290</v>
      </c>
      <c r="F61" s="409">
        <v>261</v>
      </c>
      <c r="G61" s="359" t="s">
        <v>471</v>
      </c>
      <c r="H61" s="359" t="s">
        <v>277</v>
      </c>
      <c r="I61" s="359" t="s">
        <v>472</v>
      </c>
      <c r="J61" s="404" t="s">
        <v>456</v>
      </c>
      <c r="K61" s="407" t="s">
        <v>482</v>
      </c>
      <c r="L61" s="407" t="s">
        <v>482</v>
      </c>
      <c r="M61" s="407">
        <v>1051482</v>
      </c>
      <c r="N61" s="408">
        <v>45743</v>
      </c>
    </row>
    <row r="62" spans="1:14" ht="50.1" customHeight="1" x14ac:dyDescent="0.25">
      <c r="A62" s="399">
        <v>59</v>
      </c>
      <c r="B62" s="408">
        <v>45757</v>
      </c>
      <c r="C62" s="410">
        <v>45717</v>
      </c>
      <c r="D62" s="359" t="s">
        <v>348</v>
      </c>
      <c r="E62" s="359" t="s">
        <v>348</v>
      </c>
      <c r="F62" s="409">
        <v>5113.4799999999996</v>
      </c>
      <c r="G62" s="359" t="s">
        <v>565</v>
      </c>
      <c r="H62" s="359" t="s">
        <v>277</v>
      </c>
      <c r="I62" s="359" t="s">
        <v>450</v>
      </c>
      <c r="J62" s="404" t="s">
        <v>449</v>
      </c>
      <c r="K62" s="407" t="s">
        <v>448</v>
      </c>
      <c r="L62" s="407" t="s">
        <v>448</v>
      </c>
      <c r="M62" s="407" t="s">
        <v>530</v>
      </c>
      <c r="N62" s="408">
        <v>45757</v>
      </c>
    </row>
    <row r="63" spans="1:14" ht="50.1" customHeight="1" x14ac:dyDescent="0.25">
      <c r="A63" s="406">
        <v>60</v>
      </c>
      <c r="B63" s="408">
        <v>45757</v>
      </c>
      <c r="C63" s="410">
        <v>45717</v>
      </c>
      <c r="D63" s="359" t="s">
        <v>163</v>
      </c>
      <c r="E63" s="359" t="s">
        <v>290</v>
      </c>
      <c r="F63" s="409">
        <v>199.5</v>
      </c>
      <c r="G63" s="359" t="s">
        <v>469</v>
      </c>
      <c r="H63" s="359" t="s">
        <v>277</v>
      </c>
      <c r="I63" s="359" t="s">
        <v>470</v>
      </c>
      <c r="J63" s="404" t="s">
        <v>455</v>
      </c>
      <c r="K63" s="407" t="s">
        <v>482</v>
      </c>
      <c r="L63" s="407" t="s">
        <v>482</v>
      </c>
      <c r="M63" s="415">
        <v>24404</v>
      </c>
      <c r="N63" s="408">
        <v>45749</v>
      </c>
    </row>
    <row r="64" spans="1:14" ht="50.1" customHeight="1" x14ac:dyDescent="0.25">
      <c r="A64" s="399">
        <v>61</v>
      </c>
      <c r="B64" s="408">
        <v>45763</v>
      </c>
      <c r="C64" s="410">
        <v>45717</v>
      </c>
      <c r="D64" s="359" t="s">
        <v>163</v>
      </c>
      <c r="E64" s="359" t="s">
        <v>231</v>
      </c>
      <c r="F64" s="409">
        <v>1452.31</v>
      </c>
      <c r="G64" s="359" t="s">
        <v>463</v>
      </c>
      <c r="H64" s="359" t="s">
        <v>277</v>
      </c>
      <c r="I64" s="359" t="s">
        <v>464</v>
      </c>
      <c r="J64" s="404" t="s">
        <v>570</v>
      </c>
      <c r="K64" s="407" t="s">
        <v>486</v>
      </c>
      <c r="L64" s="407" t="s">
        <v>487</v>
      </c>
      <c r="M64" s="407" t="s">
        <v>532</v>
      </c>
      <c r="N64" s="408">
        <v>45763</v>
      </c>
    </row>
    <row r="65" spans="1:14" ht="50.1" customHeight="1" x14ac:dyDescent="0.25">
      <c r="A65" s="406">
        <v>62</v>
      </c>
      <c r="B65" s="408">
        <v>45763</v>
      </c>
      <c r="C65" s="410">
        <v>45717</v>
      </c>
      <c r="D65" s="359" t="s">
        <v>163</v>
      </c>
      <c r="E65" s="359" t="s">
        <v>1</v>
      </c>
      <c r="F65" s="409">
        <v>2640.61</v>
      </c>
      <c r="G65" s="359" t="s">
        <v>473</v>
      </c>
      <c r="H65" s="359" t="s">
        <v>277</v>
      </c>
      <c r="I65" s="359" t="s">
        <v>459</v>
      </c>
      <c r="J65" s="404" t="s">
        <v>570</v>
      </c>
      <c r="K65" s="407" t="s">
        <v>486</v>
      </c>
      <c r="L65" s="407" t="s">
        <v>489</v>
      </c>
      <c r="M65" s="407" t="s">
        <v>533</v>
      </c>
      <c r="N65" s="408">
        <v>45762</v>
      </c>
    </row>
    <row r="66" spans="1:14" ht="50.1" customHeight="1" x14ac:dyDescent="0.25">
      <c r="A66" s="399">
        <v>63</v>
      </c>
      <c r="B66" s="408">
        <v>45763</v>
      </c>
      <c r="C66" s="410">
        <v>45717</v>
      </c>
      <c r="D66" s="359" t="s">
        <v>163</v>
      </c>
      <c r="E66" s="359" t="s">
        <v>1</v>
      </c>
      <c r="F66" s="409">
        <v>924.63</v>
      </c>
      <c r="G66" s="359" t="s">
        <v>505</v>
      </c>
      <c r="H66" s="359" t="s">
        <v>277</v>
      </c>
      <c r="I66" s="359" t="s">
        <v>459</v>
      </c>
      <c r="J66" s="404" t="s">
        <v>570</v>
      </c>
      <c r="K66" s="407" t="s">
        <v>486</v>
      </c>
      <c r="L66" s="407" t="s">
        <v>489</v>
      </c>
      <c r="M66" s="407" t="s">
        <v>533</v>
      </c>
      <c r="N66" s="408">
        <v>45762</v>
      </c>
    </row>
    <row r="67" spans="1:14" ht="50.1" customHeight="1" x14ac:dyDescent="0.25">
      <c r="A67" s="406">
        <v>64</v>
      </c>
      <c r="B67" s="408">
        <v>45763</v>
      </c>
      <c r="C67" s="410">
        <v>45717</v>
      </c>
      <c r="D67" s="359" t="s">
        <v>163</v>
      </c>
      <c r="E67" s="359" t="s">
        <v>4</v>
      </c>
      <c r="F67" s="409">
        <v>2581.8200000000002</v>
      </c>
      <c r="G67" s="359" t="s">
        <v>507</v>
      </c>
      <c r="H67" s="359" t="s">
        <v>277</v>
      </c>
      <c r="I67" s="359" t="s">
        <v>460</v>
      </c>
      <c r="J67" s="404" t="s">
        <v>570</v>
      </c>
      <c r="K67" s="407" t="s">
        <v>486</v>
      </c>
      <c r="L67" s="407" t="s">
        <v>491</v>
      </c>
      <c r="M67" s="407" t="s">
        <v>534</v>
      </c>
      <c r="N67" s="408">
        <v>45761</v>
      </c>
    </row>
    <row r="68" spans="1:14" ht="50.1" customHeight="1" x14ac:dyDescent="0.25">
      <c r="A68" s="399">
        <v>65</v>
      </c>
      <c r="B68" s="408">
        <v>45763</v>
      </c>
      <c r="C68" s="410">
        <v>45748</v>
      </c>
      <c r="D68" s="359" t="s">
        <v>163</v>
      </c>
      <c r="E68" s="359" t="s">
        <v>284</v>
      </c>
      <c r="F68" s="409">
        <v>4808.8</v>
      </c>
      <c r="G68" s="359" t="s">
        <v>518</v>
      </c>
      <c r="H68" s="359" t="s">
        <v>277</v>
      </c>
      <c r="I68" s="359" t="s">
        <v>474</v>
      </c>
      <c r="J68" s="404" t="s">
        <v>465</v>
      </c>
      <c r="K68" s="407" t="s">
        <v>482</v>
      </c>
      <c r="L68" s="407" t="s">
        <v>482</v>
      </c>
      <c r="M68" s="407">
        <v>2500494179</v>
      </c>
      <c r="N68" s="408">
        <v>45741</v>
      </c>
    </row>
    <row r="69" spans="1:14" ht="50.1" customHeight="1" x14ac:dyDescent="0.25">
      <c r="A69" s="406">
        <v>66</v>
      </c>
      <c r="B69" s="408">
        <v>45771</v>
      </c>
      <c r="C69" s="410">
        <v>45748</v>
      </c>
      <c r="D69" s="359" t="s">
        <v>163</v>
      </c>
      <c r="E69" s="359" t="s">
        <v>8</v>
      </c>
      <c r="F69" s="409">
        <v>51.9</v>
      </c>
      <c r="G69" s="359" t="s">
        <v>475</v>
      </c>
      <c r="H69" s="359" t="s">
        <v>277</v>
      </c>
      <c r="I69" s="359" t="s">
        <v>476</v>
      </c>
      <c r="J69" s="404" t="s">
        <v>467</v>
      </c>
      <c r="K69" s="407" t="s">
        <v>482</v>
      </c>
      <c r="L69" s="407" t="s">
        <v>493</v>
      </c>
      <c r="M69" s="407" t="s">
        <v>494</v>
      </c>
      <c r="N69" s="408">
        <v>45762</v>
      </c>
    </row>
    <row r="70" spans="1:14" ht="50.1" customHeight="1" x14ac:dyDescent="0.25">
      <c r="A70" s="399">
        <v>67</v>
      </c>
      <c r="B70" s="408">
        <v>45771</v>
      </c>
      <c r="C70" s="410">
        <v>45717</v>
      </c>
      <c r="D70" s="359" t="s">
        <v>163</v>
      </c>
      <c r="E70" s="359" t="s">
        <v>1</v>
      </c>
      <c r="F70" s="409">
        <v>76.86</v>
      </c>
      <c r="G70" s="359" t="s">
        <v>466</v>
      </c>
      <c r="H70" s="359" t="s">
        <v>277</v>
      </c>
      <c r="I70" s="359" t="s">
        <v>474</v>
      </c>
      <c r="J70" s="404" t="s">
        <v>465</v>
      </c>
      <c r="K70" s="407" t="s">
        <v>482</v>
      </c>
      <c r="L70" s="407" t="s">
        <v>482</v>
      </c>
      <c r="M70" s="407">
        <v>2500573888</v>
      </c>
      <c r="N70" s="408">
        <v>45755</v>
      </c>
    </row>
    <row r="71" spans="1:14" ht="50.1" customHeight="1" x14ac:dyDescent="0.25">
      <c r="A71" s="406">
        <v>68</v>
      </c>
      <c r="B71" s="408">
        <v>45776</v>
      </c>
      <c r="C71" s="410">
        <v>45748</v>
      </c>
      <c r="D71" s="359" t="s">
        <v>163</v>
      </c>
      <c r="E71" s="359" t="s">
        <v>48</v>
      </c>
      <c r="F71" s="409">
        <v>271.32</v>
      </c>
      <c r="G71" s="359" t="s">
        <v>496</v>
      </c>
      <c r="H71" s="359" t="s">
        <v>277</v>
      </c>
      <c r="I71" s="359" t="s">
        <v>497</v>
      </c>
      <c r="J71" s="404" t="s">
        <v>498</v>
      </c>
      <c r="K71" s="407" t="s">
        <v>482</v>
      </c>
      <c r="L71" s="407" t="s">
        <v>499</v>
      </c>
      <c r="M71" s="407">
        <v>64446752</v>
      </c>
      <c r="N71" s="408">
        <v>45771</v>
      </c>
    </row>
    <row r="72" spans="1:14" ht="50.1" customHeight="1" x14ac:dyDescent="0.25">
      <c r="A72" s="399">
        <v>69</v>
      </c>
      <c r="B72" s="408">
        <v>45776</v>
      </c>
      <c r="C72" s="410">
        <v>45778</v>
      </c>
      <c r="D72" s="359" t="s">
        <v>163</v>
      </c>
      <c r="E72" s="359" t="s">
        <v>258</v>
      </c>
      <c r="F72" s="409">
        <v>992.1</v>
      </c>
      <c r="G72" s="359" t="s">
        <v>536</v>
      </c>
      <c r="H72" s="359" t="s">
        <v>277</v>
      </c>
      <c r="I72" s="359" t="s">
        <v>535</v>
      </c>
      <c r="J72" s="404" t="s">
        <v>572</v>
      </c>
      <c r="K72" s="407" t="s">
        <v>448</v>
      </c>
      <c r="L72" s="407" t="s">
        <v>480</v>
      </c>
      <c r="M72" s="407" t="s">
        <v>537</v>
      </c>
      <c r="N72" s="408">
        <v>45776</v>
      </c>
    </row>
    <row r="73" spans="1:14" ht="50.1" customHeight="1" x14ac:dyDescent="0.25">
      <c r="A73" s="406">
        <v>70</v>
      </c>
      <c r="B73" s="408">
        <v>45776</v>
      </c>
      <c r="C73" s="410">
        <v>45778</v>
      </c>
      <c r="D73" s="359" t="s">
        <v>163</v>
      </c>
      <c r="E73" s="359" t="s">
        <v>244</v>
      </c>
      <c r="F73" s="409">
        <v>330.7</v>
      </c>
      <c r="G73" s="359" t="s">
        <v>244</v>
      </c>
      <c r="H73" s="359" t="s">
        <v>277</v>
      </c>
      <c r="I73" s="359" t="s">
        <v>535</v>
      </c>
      <c r="J73" s="404" t="s">
        <v>572</v>
      </c>
      <c r="K73" s="407" t="s">
        <v>448</v>
      </c>
      <c r="L73" s="407" t="s">
        <v>480</v>
      </c>
      <c r="M73" s="407" t="s">
        <v>537</v>
      </c>
      <c r="N73" s="408">
        <v>45776</v>
      </c>
    </row>
    <row r="74" spans="1:14" ht="50.1" customHeight="1" x14ac:dyDescent="0.25">
      <c r="A74" s="399">
        <v>71</v>
      </c>
      <c r="B74" s="408">
        <v>45777</v>
      </c>
      <c r="C74" s="410">
        <v>45748</v>
      </c>
      <c r="D74" s="359" t="s">
        <v>327</v>
      </c>
      <c r="E74" s="359" t="s">
        <v>327</v>
      </c>
      <c r="F74" s="409">
        <v>5091.7700000000004</v>
      </c>
      <c r="G74" s="359" t="s">
        <v>500</v>
      </c>
      <c r="H74" s="359" t="s">
        <v>277</v>
      </c>
      <c r="I74" s="359" t="s">
        <v>450</v>
      </c>
      <c r="J74" s="404" t="s">
        <v>449</v>
      </c>
      <c r="K74" s="407" t="s">
        <v>501</v>
      </c>
      <c r="L74" s="407" t="s">
        <v>502</v>
      </c>
      <c r="M74" s="407" t="s">
        <v>481</v>
      </c>
      <c r="N74" s="408">
        <v>45777</v>
      </c>
    </row>
    <row r="75" spans="1:14" ht="50.1" customHeight="1" x14ac:dyDescent="0.25">
      <c r="A75" s="406">
        <v>72</v>
      </c>
      <c r="B75" s="408">
        <v>45782</v>
      </c>
      <c r="C75" s="410">
        <v>45748</v>
      </c>
      <c r="D75" s="359" t="s">
        <v>163</v>
      </c>
      <c r="E75" s="359" t="s">
        <v>10</v>
      </c>
      <c r="F75" s="409">
        <v>3351.79</v>
      </c>
      <c r="G75" s="359" t="s">
        <v>539</v>
      </c>
      <c r="H75" s="359" t="s">
        <v>277</v>
      </c>
      <c r="I75" s="359" t="s">
        <v>546</v>
      </c>
      <c r="J75" s="404" t="s">
        <v>573</v>
      </c>
      <c r="K75" s="407" t="s">
        <v>486</v>
      </c>
      <c r="L75" s="407" t="s">
        <v>540</v>
      </c>
      <c r="M75" s="407" t="s">
        <v>541</v>
      </c>
      <c r="N75" s="408">
        <v>45779</v>
      </c>
    </row>
    <row r="76" spans="1:14" ht="50.1" customHeight="1" x14ac:dyDescent="0.25">
      <c r="A76" s="399">
        <v>73</v>
      </c>
      <c r="B76" s="408">
        <v>45782</v>
      </c>
      <c r="C76" s="410">
        <v>45748</v>
      </c>
      <c r="D76" s="359" t="s">
        <v>163</v>
      </c>
      <c r="E76" s="359" t="s">
        <v>10</v>
      </c>
      <c r="F76" s="409">
        <v>1336.23</v>
      </c>
      <c r="G76" s="359" t="s">
        <v>539</v>
      </c>
      <c r="H76" s="359" t="s">
        <v>277</v>
      </c>
      <c r="I76" s="359" t="s">
        <v>542</v>
      </c>
      <c r="J76" s="404" t="s">
        <v>552</v>
      </c>
      <c r="K76" s="407" t="s">
        <v>486</v>
      </c>
      <c r="L76" s="407" t="s">
        <v>540</v>
      </c>
      <c r="M76" s="407" t="s">
        <v>544</v>
      </c>
      <c r="N76" s="408">
        <v>45779</v>
      </c>
    </row>
    <row r="77" spans="1:14" ht="50.1" customHeight="1" x14ac:dyDescent="0.25">
      <c r="A77" s="406">
        <v>74</v>
      </c>
      <c r="B77" s="408">
        <v>45782</v>
      </c>
      <c r="C77" s="410">
        <v>45748</v>
      </c>
      <c r="D77" s="359" t="s">
        <v>163</v>
      </c>
      <c r="E77" s="359" t="s">
        <v>10</v>
      </c>
      <c r="F77" s="409">
        <v>3376.84</v>
      </c>
      <c r="G77" s="359" t="s">
        <v>539</v>
      </c>
      <c r="H77" s="359" t="s">
        <v>277</v>
      </c>
      <c r="I77" s="359" t="s">
        <v>543</v>
      </c>
      <c r="J77" s="404" t="s">
        <v>574</v>
      </c>
      <c r="K77" s="407" t="s">
        <v>486</v>
      </c>
      <c r="L77" s="407" t="s">
        <v>540</v>
      </c>
      <c r="M77" s="407" t="s">
        <v>545</v>
      </c>
      <c r="N77" s="408">
        <v>45777</v>
      </c>
    </row>
    <row r="78" spans="1:14" ht="50.1" customHeight="1" x14ac:dyDescent="0.25">
      <c r="A78" s="399">
        <v>75</v>
      </c>
      <c r="B78" s="408">
        <v>45782</v>
      </c>
      <c r="C78" s="410">
        <v>45748</v>
      </c>
      <c r="D78" s="359" t="s">
        <v>163</v>
      </c>
      <c r="E78" s="359" t="s">
        <v>243</v>
      </c>
      <c r="F78" s="409">
        <v>1144.33</v>
      </c>
      <c r="G78" s="359" t="s">
        <v>547</v>
      </c>
      <c r="H78" s="359" t="s">
        <v>277</v>
      </c>
      <c r="I78" s="359" t="s">
        <v>542</v>
      </c>
      <c r="J78" s="404" t="s">
        <v>552</v>
      </c>
      <c r="K78" s="407" t="s">
        <v>448</v>
      </c>
      <c r="L78" s="407" t="s">
        <v>480</v>
      </c>
      <c r="M78" s="407" t="s">
        <v>553</v>
      </c>
      <c r="N78" s="408">
        <v>45782</v>
      </c>
    </row>
    <row r="79" spans="1:14" ht="50.1" customHeight="1" x14ac:dyDescent="0.25">
      <c r="A79" s="406">
        <v>76</v>
      </c>
      <c r="B79" s="408">
        <v>45782</v>
      </c>
      <c r="C79" s="410">
        <v>45748</v>
      </c>
      <c r="D79" s="359" t="s">
        <v>163</v>
      </c>
      <c r="E79" s="359" t="s">
        <v>258</v>
      </c>
      <c r="F79" s="409">
        <v>2288.65</v>
      </c>
      <c r="G79" s="359" t="s">
        <v>548</v>
      </c>
      <c r="H79" s="359" t="s">
        <v>277</v>
      </c>
      <c r="I79" s="359" t="s">
        <v>542</v>
      </c>
      <c r="J79" s="404" t="s">
        <v>552</v>
      </c>
      <c r="K79" s="407" t="s">
        <v>448</v>
      </c>
      <c r="L79" s="407" t="s">
        <v>480</v>
      </c>
      <c r="M79" s="407" t="s">
        <v>553</v>
      </c>
      <c r="N79" s="408">
        <v>45782</v>
      </c>
    </row>
    <row r="80" spans="1:14" ht="50.1" customHeight="1" x14ac:dyDescent="0.25">
      <c r="A80" s="399">
        <v>77</v>
      </c>
      <c r="B80" s="408">
        <v>45782</v>
      </c>
      <c r="C80" s="410">
        <v>45748</v>
      </c>
      <c r="D80" s="359" t="s">
        <v>163</v>
      </c>
      <c r="E80" s="359" t="s">
        <v>244</v>
      </c>
      <c r="F80" s="409">
        <v>762.88</v>
      </c>
      <c r="G80" s="359" t="s">
        <v>549</v>
      </c>
      <c r="H80" s="359" t="s">
        <v>277</v>
      </c>
      <c r="I80" s="359" t="s">
        <v>542</v>
      </c>
      <c r="J80" s="404" t="s">
        <v>552</v>
      </c>
      <c r="K80" s="407" t="s">
        <v>448</v>
      </c>
      <c r="L80" s="407" t="s">
        <v>480</v>
      </c>
      <c r="M80" s="407" t="s">
        <v>553</v>
      </c>
      <c r="N80" s="408">
        <v>45782</v>
      </c>
    </row>
    <row r="81" spans="1:14" ht="50.1" customHeight="1" x14ac:dyDescent="0.25">
      <c r="A81" s="399">
        <v>78</v>
      </c>
      <c r="B81" s="408">
        <v>45782</v>
      </c>
      <c r="C81" s="410">
        <v>45748</v>
      </c>
      <c r="D81" s="359" t="s">
        <v>163</v>
      </c>
      <c r="E81" s="359" t="s">
        <v>439</v>
      </c>
      <c r="F81" s="409">
        <v>2889.16</v>
      </c>
      <c r="G81" s="359" t="s">
        <v>550</v>
      </c>
      <c r="H81" s="359" t="s">
        <v>277</v>
      </c>
      <c r="I81" s="359" t="s">
        <v>542</v>
      </c>
      <c r="J81" s="404" t="s">
        <v>552</v>
      </c>
      <c r="K81" s="407" t="s">
        <v>448</v>
      </c>
      <c r="L81" s="407" t="s">
        <v>480</v>
      </c>
      <c r="M81" s="407" t="s">
        <v>553</v>
      </c>
      <c r="N81" s="408">
        <v>45782</v>
      </c>
    </row>
    <row r="82" spans="1:14" ht="50.1" customHeight="1" x14ac:dyDescent="0.25">
      <c r="A82" s="406">
        <v>79</v>
      </c>
      <c r="B82" s="408">
        <v>45782</v>
      </c>
      <c r="C82" s="410">
        <v>45748</v>
      </c>
      <c r="D82" s="359" t="s">
        <v>163</v>
      </c>
      <c r="E82" s="359" t="s">
        <v>243</v>
      </c>
      <c r="F82" s="409">
        <v>1144.33</v>
      </c>
      <c r="G82" s="359" t="s">
        <v>547</v>
      </c>
      <c r="H82" s="359" t="s">
        <v>277</v>
      </c>
      <c r="I82" s="359" t="s">
        <v>543</v>
      </c>
      <c r="J82" s="404" t="s">
        <v>574</v>
      </c>
      <c r="K82" s="407" t="s">
        <v>448</v>
      </c>
      <c r="L82" s="407" t="s">
        <v>480</v>
      </c>
      <c r="M82" s="407" t="s">
        <v>554</v>
      </c>
      <c r="N82" s="408">
        <v>45782</v>
      </c>
    </row>
    <row r="83" spans="1:14" ht="50.1" customHeight="1" x14ac:dyDescent="0.25">
      <c r="A83" s="399">
        <v>80</v>
      </c>
      <c r="B83" s="408">
        <v>45782</v>
      </c>
      <c r="C83" s="410">
        <v>45748</v>
      </c>
      <c r="D83" s="359" t="s">
        <v>163</v>
      </c>
      <c r="E83" s="359" t="s">
        <v>258</v>
      </c>
      <c r="F83" s="409">
        <v>4005.14</v>
      </c>
      <c r="G83" s="359" t="s">
        <v>548</v>
      </c>
      <c r="H83" s="359" t="s">
        <v>277</v>
      </c>
      <c r="I83" s="359" t="s">
        <v>543</v>
      </c>
      <c r="J83" s="404" t="s">
        <v>574</v>
      </c>
      <c r="K83" s="407" t="s">
        <v>448</v>
      </c>
      <c r="L83" s="407" t="s">
        <v>480</v>
      </c>
      <c r="M83" s="407" t="s">
        <v>554</v>
      </c>
      <c r="N83" s="408">
        <v>45782</v>
      </c>
    </row>
    <row r="84" spans="1:14" ht="50.1" customHeight="1" x14ac:dyDescent="0.25">
      <c r="A84" s="399">
        <v>81</v>
      </c>
      <c r="B84" s="408">
        <v>45782</v>
      </c>
      <c r="C84" s="410">
        <v>45748</v>
      </c>
      <c r="D84" s="359" t="s">
        <v>163</v>
      </c>
      <c r="E84" s="359" t="s">
        <v>244</v>
      </c>
      <c r="F84" s="409">
        <v>1335.05</v>
      </c>
      <c r="G84" s="359" t="s">
        <v>549</v>
      </c>
      <c r="H84" s="359" t="s">
        <v>277</v>
      </c>
      <c r="I84" s="359" t="s">
        <v>543</v>
      </c>
      <c r="J84" s="404" t="s">
        <v>574</v>
      </c>
      <c r="K84" s="407" t="s">
        <v>448</v>
      </c>
      <c r="L84" s="407" t="s">
        <v>480</v>
      </c>
      <c r="M84" s="407" t="s">
        <v>554</v>
      </c>
      <c r="N84" s="408">
        <v>45782</v>
      </c>
    </row>
    <row r="85" spans="1:14" ht="50.1" customHeight="1" x14ac:dyDescent="0.25">
      <c r="A85" s="406">
        <v>82</v>
      </c>
      <c r="B85" s="408">
        <v>45782</v>
      </c>
      <c r="C85" s="410">
        <v>45748</v>
      </c>
      <c r="D85" s="359" t="s">
        <v>163</v>
      </c>
      <c r="E85" s="359" t="s">
        <v>439</v>
      </c>
      <c r="F85" s="409">
        <v>3669.86</v>
      </c>
      <c r="G85" s="359" t="s">
        <v>550</v>
      </c>
      <c r="H85" s="359" t="s">
        <v>277</v>
      </c>
      <c r="I85" s="359" t="s">
        <v>543</v>
      </c>
      <c r="J85" s="404" t="s">
        <v>574</v>
      </c>
      <c r="K85" s="407" t="s">
        <v>448</v>
      </c>
      <c r="L85" s="407" t="s">
        <v>480</v>
      </c>
      <c r="M85" s="407" t="s">
        <v>554</v>
      </c>
      <c r="N85" s="408">
        <v>45782</v>
      </c>
    </row>
    <row r="86" spans="1:14" ht="50.1" customHeight="1" x14ac:dyDescent="0.25">
      <c r="A86" s="399">
        <v>83</v>
      </c>
      <c r="B86" s="408">
        <v>45782</v>
      </c>
      <c r="C86" s="410">
        <v>45748</v>
      </c>
      <c r="D86" s="359" t="s">
        <v>163</v>
      </c>
      <c r="E86" s="359" t="s">
        <v>243</v>
      </c>
      <c r="F86" s="409">
        <v>1144.33</v>
      </c>
      <c r="G86" s="359" t="s">
        <v>547</v>
      </c>
      <c r="H86" s="359" t="s">
        <v>277</v>
      </c>
      <c r="I86" s="359" t="s">
        <v>546</v>
      </c>
      <c r="J86" s="404" t="s">
        <v>573</v>
      </c>
      <c r="K86" s="407" t="s">
        <v>448</v>
      </c>
      <c r="L86" s="407" t="s">
        <v>480</v>
      </c>
      <c r="M86" s="407" t="s">
        <v>551</v>
      </c>
      <c r="N86" s="408">
        <v>45782</v>
      </c>
    </row>
    <row r="87" spans="1:14" ht="50.1" customHeight="1" x14ac:dyDescent="0.25">
      <c r="A87" s="399">
        <v>84</v>
      </c>
      <c r="B87" s="408">
        <v>45782</v>
      </c>
      <c r="C87" s="410">
        <v>45748</v>
      </c>
      <c r="D87" s="359" t="s">
        <v>163</v>
      </c>
      <c r="E87" s="359" t="s">
        <v>258</v>
      </c>
      <c r="F87" s="409">
        <v>4005.14</v>
      </c>
      <c r="G87" s="359" t="s">
        <v>548</v>
      </c>
      <c r="H87" s="359" t="s">
        <v>277</v>
      </c>
      <c r="I87" s="359" t="s">
        <v>546</v>
      </c>
      <c r="J87" s="404" t="s">
        <v>573</v>
      </c>
      <c r="K87" s="407" t="s">
        <v>448</v>
      </c>
      <c r="L87" s="407" t="s">
        <v>480</v>
      </c>
      <c r="M87" s="407" t="s">
        <v>551</v>
      </c>
      <c r="N87" s="408">
        <v>45782</v>
      </c>
    </row>
    <row r="88" spans="1:14" ht="50.1" customHeight="1" x14ac:dyDescent="0.25">
      <c r="A88" s="406">
        <v>85</v>
      </c>
      <c r="B88" s="408">
        <v>45782</v>
      </c>
      <c r="C88" s="410">
        <v>45748</v>
      </c>
      <c r="D88" s="359" t="s">
        <v>163</v>
      </c>
      <c r="E88" s="359" t="s">
        <v>244</v>
      </c>
      <c r="F88" s="409">
        <v>1335.05</v>
      </c>
      <c r="G88" s="359" t="s">
        <v>549</v>
      </c>
      <c r="H88" s="359" t="s">
        <v>277</v>
      </c>
      <c r="I88" s="359" t="s">
        <v>546</v>
      </c>
      <c r="J88" s="404" t="s">
        <v>573</v>
      </c>
      <c r="K88" s="407" t="s">
        <v>448</v>
      </c>
      <c r="L88" s="407" t="s">
        <v>480</v>
      </c>
      <c r="M88" s="407" t="s">
        <v>551</v>
      </c>
      <c r="N88" s="408">
        <v>45782</v>
      </c>
    </row>
    <row r="89" spans="1:14" ht="50.1" customHeight="1" x14ac:dyDescent="0.25">
      <c r="A89" s="399">
        <v>86</v>
      </c>
      <c r="B89" s="408">
        <v>45782</v>
      </c>
      <c r="C89" s="410">
        <v>45748</v>
      </c>
      <c r="D89" s="359" t="s">
        <v>163</v>
      </c>
      <c r="E89" s="359" t="s">
        <v>439</v>
      </c>
      <c r="F89" s="409">
        <v>3475.98</v>
      </c>
      <c r="G89" s="359" t="s">
        <v>550</v>
      </c>
      <c r="H89" s="359" t="s">
        <v>277</v>
      </c>
      <c r="I89" s="359" t="s">
        <v>546</v>
      </c>
      <c r="J89" s="404" t="s">
        <v>573</v>
      </c>
      <c r="K89" s="407" t="s">
        <v>448</v>
      </c>
      <c r="L89" s="407" t="s">
        <v>480</v>
      </c>
      <c r="M89" s="407" t="s">
        <v>551</v>
      </c>
      <c r="N89" s="408">
        <v>45782</v>
      </c>
    </row>
    <row r="90" spans="1:14" ht="50.1" customHeight="1" x14ac:dyDescent="0.25">
      <c r="A90" s="399">
        <v>87</v>
      </c>
      <c r="B90" s="408">
        <v>45783</v>
      </c>
      <c r="C90" s="410">
        <v>45748</v>
      </c>
      <c r="D90" s="359" t="s">
        <v>163</v>
      </c>
      <c r="E90" s="359" t="s">
        <v>1</v>
      </c>
      <c r="F90" s="409">
        <v>19237</v>
      </c>
      <c r="G90" s="359" t="s">
        <v>555</v>
      </c>
      <c r="H90" s="359" t="s">
        <v>277</v>
      </c>
      <c r="I90" s="359" t="s">
        <v>277</v>
      </c>
      <c r="J90" s="404" t="s">
        <v>570</v>
      </c>
      <c r="K90" s="407" t="s">
        <v>448</v>
      </c>
      <c r="L90" s="407" t="s">
        <v>480</v>
      </c>
      <c r="M90" s="407" t="s">
        <v>481</v>
      </c>
      <c r="N90" s="408">
        <v>45782</v>
      </c>
    </row>
    <row r="91" spans="1:14" ht="50.1" customHeight="1" x14ac:dyDescent="0.25">
      <c r="A91" s="406">
        <v>88</v>
      </c>
      <c r="B91" s="408">
        <v>45785</v>
      </c>
      <c r="C91" s="410">
        <v>45748</v>
      </c>
      <c r="D91" s="359" t="s">
        <v>163</v>
      </c>
      <c r="E91" s="359" t="s">
        <v>290</v>
      </c>
      <c r="F91" s="409">
        <v>261</v>
      </c>
      <c r="G91" s="359" t="s">
        <v>471</v>
      </c>
      <c r="H91" s="359" t="s">
        <v>277</v>
      </c>
      <c r="I91" s="359" t="s">
        <v>472</v>
      </c>
      <c r="J91" s="404" t="s">
        <v>456</v>
      </c>
      <c r="K91" s="407" t="s">
        <v>482</v>
      </c>
      <c r="L91" s="407" t="s">
        <v>482</v>
      </c>
      <c r="M91" s="407">
        <v>1071438</v>
      </c>
      <c r="N91" s="408">
        <v>45775</v>
      </c>
    </row>
    <row r="92" spans="1:14" ht="50.1" customHeight="1" x14ac:dyDescent="0.25">
      <c r="A92" s="399">
        <v>89</v>
      </c>
      <c r="B92" s="408">
        <v>45785</v>
      </c>
      <c r="C92" s="410">
        <v>45748</v>
      </c>
      <c r="D92" s="359" t="s">
        <v>348</v>
      </c>
      <c r="E92" s="359" t="s">
        <v>348</v>
      </c>
      <c r="F92" s="409">
        <v>5091.7700000000004</v>
      </c>
      <c r="G92" s="359" t="s">
        <v>565</v>
      </c>
      <c r="H92" s="359" t="s">
        <v>277</v>
      </c>
      <c r="I92" s="359" t="s">
        <v>450</v>
      </c>
      <c r="J92" s="404" t="s">
        <v>449</v>
      </c>
      <c r="K92" s="407" t="s">
        <v>448</v>
      </c>
      <c r="L92" s="407" t="s">
        <v>448</v>
      </c>
      <c r="M92" s="407" t="s">
        <v>277</v>
      </c>
      <c r="N92" s="408">
        <v>45785</v>
      </c>
    </row>
    <row r="93" spans="1:14" ht="50.1" customHeight="1" x14ac:dyDescent="0.25">
      <c r="A93" s="399">
        <v>90</v>
      </c>
      <c r="B93" s="408">
        <v>45785</v>
      </c>
      <c r="C93" s="410">
        <v>45748</v>
      </c>
      <c r="D93" s="359" t="s">
        <v>348</v>
      </c>
      <c r="E93" s="359" t="s">
        <v>348</v>
      </c>
      <c r="F93" s="409">
        <v>-5091.7700000000004</v>
      </c>
      <c r="G93" s="359" t="s">
        <v>564</v>
      </c>
      <c r="H93" s="359" t="s">
        <v>277</v>
      </c>
      <c r="I93" s="359" t="s">
        <v>450</v>
      </c>
      <c r="J93" s="404" t="s">
        <v>449</v>
      </c>
      <c r="K93" s="407" t="s">
        <v>448</v>
      </c>
      <c r="L93" s="407" t="s">
        <v>448</v>
      </c>
      <c r="M93" s="407" t="s">
        <v>557</v>
      </c>
      <c r="N93" s="408">
        <v>45785</v>
      </c>
    </row>
    <row r="94" spans="1:14" ht="50.1" customHeight="1" x14ac:dyDescent="0.25">
      <c r="A94" s="406">
        <v>91</v>
      </c>
      <c r="B94" s="408">
        <v>45785</v>
      </c>
      <c r="C94" s="410">
        <v>45748</v>
      </c>
      <c r="D94" s="359" t="s">
        <v>348</v>
      </c>
      <c r="E94" s="359" t="s">
        <v>348</v>
      </c>
      <c r="F94" s="409">
        <v>5091.7700000000004</v>
      </c>
      <c r="G94" s="359" t="s">
        <v>565</v>
      </c>
      <c r="H94" s="359" t="s">
        <v>277</v>
      </c>
      <c r="I94" s="359" t="s">
        <v>450</v>
      </c>
      <c r="J94" s="404" t="s">
        <v>449</v>
      </c>
      <c r="K94" s="407" t="s">
        <v>448</v>
      </c>
      <c r="L94" s="407" t="s">
        <v>448</v>
      </c>
      <c r="M94" s="407" t="s">
        <v>556</v>
      </c>
      <c r="N94" s="408">
        <v>45785</v>
      </c>
    </row>
    <row r="95" spans="1:14" ht="50.1" customHeight="1" x14ac:dyDescent="0.25">
      <c r="A95" s="399">
        <v>92</v>
      </c>
      <c r="B95" s="408">
        <v>45785</v>
      </c>
      <c r="C95" s="410">
        <v>45748</v>
      </c>
      <c r="D95" s="359" t="s">
        <v>163</v>
      </c>
      <c r="E95" s="359" t="s">
        <v>290</v>
      </c>
      <c r="F95" s="409">
        <v>199.5</v>
      </c>
      <c r="G95" s="359" t="s">
        <v>469</v>
      </c>
      <c r="H95" s="359" t="s">
        <v>277</v>
      </c>
      <c r="I95" s="359" t="s">
        <v>470</v>
      </c>
      <c r="J95" s="404" t="s">
        <v>455</v>
      </c>
      <c r="K95" s="407" t="s">
        <v>482</v>
      </c>
      <c r="L95" s="407" t="s">
        <v>482</v>
      </c>
      <c r="M95" s="415">
        <v>31518</v>
      </c>
      <c r="N95" s="408">
        <v>45782</v>
      </c>
    </row>
    <row r="96" spans="1:14" ht="50.1" customHeight="1" x14ac:dyDescent="0.25">
      <c r="A96" s="399">
        <v>93</v>
      </c>
      <c r="B96" s="408">
        <v>45796</v>
      </c>
      <c r="C96" s="410">
        <v>45748</v>
      </c>
      <c r="D96" s="359" t="s">
        <v>163</v>
      </c>
      <c r="E96" s="359" t="s">
        <v>4</v>
      </c>
      <c r="F96" s="409">
        <v>1757.93</v>
      </c>
      <c r="G96" s="359" t="s">
        <v>507</v>
      </c>
      <c r="H96" s="359" t="s">
        <v>277</v>
      </c>
      <c r="I96" s="359" t="s">
        <v>460</v>
      </c>
      <c r="J96" s="404" t="s">
        <v>570</v>
      </c>
      <c r="K96" s="407" t="s">
        <v>486</v>
      </c>
      <c r="L96" s="407" t="s">
        <v>491</v>
      </c>
      <c r="M96" s="407" t="s">
        <v>558</v>
      </c>
      <c r="N96" s="408">
        <v>45791</v>
      </c>
    </row>
    <row r="97" spans="1:14" ht="50.1" customHeight="1" x14ac:dyDescent="0.25">
      <c r="A97" s="406">
        <v>94</v>
      </c>
      <c r="B97" s="408">
        <v>45796</v>
      </c>
      <c r="C97" s="410">
        <v>45748</v>
      </c>
      <c r="D97" s="359" t="s">
        <v>163</v>
      </c>
      <c r="E97" s="359" t="s">
        <v>1</v>
      </c>
      <c r="F97" s="409">
        <v>2869.72</v>
      </c>
      <c r="G97" s="359" t="s">
        <v>473</v>
      </c>
      <c r="H97" s="359" t="s">
        <v>277</v>
      </c>
      <c r="I97" s="359" t="s">
        <v>459</v>
      </c>
      <c r="J97" s="404" t="s">
        <v>570</v>
      </c>
      <c r="K97" s="407" t="s">
        <v>486</v>
      </c>
      <c r="L97" s="407" t="s">
        <v>489</v>
      </c>
      <c r="M97" s="407" t="s">
        <v>559</v>
      </c>
      <c r="N97" s="408">
        <v>45791</v>
      </c>
    </row>
    <row r="98" spans="1:14" ht="50.1" customHeight="1" x14ac:dyDescent="0.25">
      <c r="A98" s="399">
        <v>95</v>
      </c>
      <c r="B98" s="408">
        <v>45796</v>
      </c>
      <c r="C98" s="410">
        <v>45748</v>
      </c>
      <c r="D98" s="359" t="s">
        <v>163</v>
      </c>
      <c r="E98" s="359" t="s">
        <v>1</v>
      </c>
      <c r="F98" s="409">
        <v>726.76</v>
      </c>
      <c r="G98" s="359" t="s">
        <v>505</v>
      </c>
      <c r="H98" s="359" t="s">
        <v>277</v>
      </c>
      <c r="I98" s="359" t="s">
        <v>459</v>
      </c>
      <c r="J98" s="404" t="s">
        <v>570</v>
      </c>
      <c r="K98" s="407" t="s">
        <v>486</v>
      </c>
      <c r="L98" s="407" t="s">
        <v>489</v>
      </c>
      <c r="M98" s="407" t="s">
        <v>559</v>
      </c>
      <c r="N98" s="408">
        <v>45791</v>
      </c>
    </row>
    <row r="99" spans="1:14" ht="50.1" customHeight="1" x14ac:dyDescent="0.25">
      <c r="A99" s="399">
        <v>96</v>
      </c>
      <c r="B99" s="408">
        <v>45796</v>
      </c>
      <c r="C99" s="410">
        <v>45748</v>
      </c>
      <c r="D99" s="359" t="s">
        <v>163</v>
      </c>
      <c r="E99" s="359" t="s">
        <v>231</v>
      </c>
      <c r="F99" s="409">
        <v>1596.16</v>
      </c>
      <c r="G99" s="359" t="s">
        <v>463</v>
      </c>
      <c r="H99" s="359" t="s">
        <v>277</v>
      </c>
      <c r="I99" s="359" t="s">
        <v>464</v>
      </c>
      <c r="J99" s="404" t="s">
        <v>570</v>
      </c>
      <c r="K99" s="407" t="s">
        <v>486</v>
      </c>
      <c r="L99" s="407" t="s">
        <v>487</v>
      </c>
      <c r="M99" s="407" t="s">
        <v>560</v>
      </c>
      <c r="N99" s="408">
        <v>45796</v>
      </c>
    </row>
    <row r="100" spans="1:14" ht="50.1" customHeight="1" x14ac:dyDescent="0.25">
      <c r="A100" s="406">
        <v>97</v>
      </c>
      <c r="B100" s="408">
        <v>45799</v>
      </c>
      <c r="C100" s="410">
        <v>45748</v>
      </c>
      <c r="D100" s="359" t="s">
        <v>245</v>
      </c>
      <c r="E100" s="359" t="s">
        <v>265</v>
      </c>
      <c r="F100" s="409">
        <v>403769.7</v>
      </c>
      <c r="G100" s="359" t="s">
        <v>569</v>
      </c>
      <c r="H100" s="359" t="s">
        <v>277</v>
      </c>
      <c r="I100" s="359" t="s">
        <v>450</v>
      </c>
      <c r="J100" s="404" t="s">
        <v>449</v>
      </c>
      <c r="K100" s="407" t="s">
        <v>448</v>
      </c>
      <c r="L100" s="407" t="s">
        <v>448</v>
      </c>
      <c r="M100" s="407" t="s">
        <v>563</v>
      </c>
      <c r="N100" s="408">
        <v>45799</v>
      </c>
    </row>
    <row r="101" spans="1:14" ht="50.1" customHeight="1" x14ac:dyDescent="0.25">
      <c r="A101" s="399">
        <v>98</v>
      </c>
      <c r="B101" s="408">
        <v>45808</v>
      </c>
      <c r="C101" s="410">
        <v>45778</v>
      </c>
      <c r="D101" s="359" t="s">
        <v>327</v>
      </c>
      <c r="E101" s="359" t="s">
        <v>327</v>
      </c>
      <c r="F101" s="409">
        <v>3402.47</v>
      </c>
      <c r="G101" s="359" t="s">
        <v>500</v>
      </c>
      <c r="H101" s="359" t="s">
        <v>277</v>
      </c>
      <c r="I101" s="359" t="s">
        <v>450</v>
      </c>
      <c r="J101" s="404" t="s">
        <v>449</v>
      </c>
      <c r="K101" s="407" t="s">
        <v>501</v>
      </c>
      <c r="L101" s="407" t="s">
        <v>502</v>
      </c>
      <c r="M101" s="407" t="s">
        <v>481</v>
      </c>
      <c r="N101" s="408">
        <v>45808</v>
      </c>
    </row>
    <row r="102" spans="1:14" ht="50.1" customHeight="1" x14ac:dyDescent="0.25">
      <c r="A102" s="399">
        <v>99</v>
      </c>
      <c r="B102" s="408"/>
      <c r="C102" s="410"/>
      <c r="D102" s="359"/>
      <c r="E102" s="359"/>
      <c r="F102" s="409"/>
      <c r="G102" s="359"/>
      <c r="H102" s="359"/>
      <c r="I102" s="359"/>
      <c r="J102" s="404" t="e">
        <f>IF(#REF!="","",IF(LEN(#REF!)&gt;14,IF(ISBLANK(#REF!),"",#REF!),REPLACE(REPLACE(#REF!,1,3,"XXX"),13,2,"XX")))</f>
        <v>#REF!</v>
      </c>
      <c r="K102" s="407"/>
      <c r="L102" s="407"/>
      <c r="M102" s="407"/>
      <c r="N102" s="408"/>
    </row>
    <row r="103" spans="1:14" ht="50.1" customHeight="1" x14ac:dyDescent="0.25">
      <c r="A103" s="406">
        <v>100</v>
      </c>
      <c r="B103" s="408"/>
      <c r="C103" s="410"/>
      <c r="D103" s="359"/>
      <c r="E103" s="359"/>
      <c r="F103" s="409"/>
      <c r="G103" s="359"/>
      <c r="H103" s="359"/>
      <c r="I103" s="359"/>
      <c r="J103" s="404" t="e">
        <f>IF(#REF!="","",IF(LEN(#REF!)&gt;14,IF(ISBLANK(#REF!),"",#REF!),REPLACE(REPLACE(#REF!,1,3,"XXX"),13,2,"XX")))</f>
        <v>#REF!</v>
      </c>
      <c r="K103" s="407"/>
      <c r="L103" s="407"/>
      <c r="M103" s="407"/>
      <c r="N103" s="408"/>
    </row>
    <row r="104" spans="1:14" ht="50.1" customHeight="1" x14ac:dyDescent="0.25">
      <c r="A104" s="399">
        <v>101</v>
      </c>
      <c r="B104" s="408"/>
      <c r="C104" s="410"/>
      <c r="D104" s="359"/>
      <c r="E104" s="359"/>
      <c r="F104" s="409"/>
      <c r="G104" s="359"/>
      <c r="H104" s="359"/>
      <c r="I104" s="359"/>
      <c r="J104" s="404" t="e">
        <f>IF(#REF!="","",IF(LEN(#REF!)&gt;14,IF(ISBLANK(#REF!),"",#REF!),REPLACE(REPLACE(#REF!,1,3,"XXX"),13,2,"XX")))</f>
        <v>#REF!</v>
      </c>
      <c r="K104" s="407"/>
      <c r="L104" s="407"/>
      <c r="M104" s="407"/>
      <c r="N104" s="408"/>
    </row>
    <row r="105" spans="1:14" ht="50.1" customHeight="1" x14ac:dyDescent="0.25">
      <c r="A105" s="399">
        <v>102</v>
      </c>
      <c r="B105" s="408"/>
      <c r="C105" s="410"/>
      <c r="D105" s="359"/>
      <c r="E105" s="359"/>
      <c r="F105" s="409"/>
      <c r="G105" s="359"/>
      <c r="H105" s="359"/>
      <c r="I105" s="359"/>
      <c r="J105" s="404" t="e">
        <f>IF(#REF!="","",IF(LEN(#REF!)&gt;14,IF(ISBLANK(#REF!),"",#REF!),REPLACE(REPLACE(#REF!,1,3,"XXX"),13,2,"XX")))</f>
        <v>#REF!</v>
      </c>
      <c r="K105" s="407"/>
      <c r="L105" s="407"/>
      <c r="M105" s="407"/>
      <c r="N105" s="408"/>
    </row>
    <row r="106" spans="1:14" ht="50.1" customHeight="1" x14ac:dyDescent="0.25">
      <c r="A106" s="406">
        <v>103</v>
      </c>
      <c r="B106" s="408"/>
      <c r="C106" s="410"/>
      <c r="D106" s="359"/>
      <c r="E106" s="359"/>
      <c r="F106" s="409"/>
      <c r="G106" s="359"/>
      <c r="H106" s="359"/>
      <c r="I106" s="359"/>
      <c r="J106" s="404" t="e">
        <f>IF(#REF!="","",IF(LEN(#REF!)&gt;14,IF(ISBLANK(#REF!),"",#REF!),REPLACE(REPLACE(#REF!,1,3,"XXX"),13,2,"XX")))</f>
        <v>#REF!</v>
      </c>
      <c r="K106" s="407"/>
      <c r="L106" s="407"/>
      <c r="M106" s="407"/>
      <c r="N106" s="408"/>
    </row>
    <row r="107" spans="1:14" ht="50.1" customHeight="1" x14ac:dyDescent="0.25">
      <c r="A107" s="399">
        <v>104</v>
      </c>
      <c r="B107" s="408"/>
      <c r="C107" s="410"/>
      <c r="D107" s="359"/>
      <c r="E107" s="359"/>
      <c r="F107" s="409"/>
      <c r="G107" s="359"/>
      <c r="H107" s="359"/>
      <c r="I107" s="359"/>
      <c r="J107" s="404" t="e">
        <f>IF(#REF!="","",IF(LEN(#REF!)&gt;14,IF(ISBLANK(#REF!),"",#REF!),REPLACE(REPLACE(#REF!,1,3,"XXX"),13,2,"XX")))</f>
        <v>#REF!</v>
      </c>
      <c r="K107" s="407"/>
      <c r="L107" s="407"/>
      <c r="M107" s="407"/>
      <c r="N107" s="408"/>
    </row>
    <row r="108" spans="1:14" ht="50.1" customHeight="1" x14ac:dyDescent="0.25">
      <c r="A108" s="399">
        <v>105</v>
      </c>
      <c r="B108" s="408"/>
      <c r="C108" s="410"/>
      <c r="D108" s="359"/>
      <c r="E108" s="359"/>
      <c r="F108" s="409"/>
      <c r="G108" s="359"/>
      <c r="H108" s="359"/>
      <c r="I108" s="359"/>
      <c r="J108" s="404" t="e">
        <f>IF(#REF!="","",IF(LEN(#REF!)&gt;14,IF(ISBLANK(#REF!),"",#REF!),REPLACE(REPLACE(#REF!,1,3,"XXX"),13,2,"XX")))</f>
        <v>#REF!</v>
      </c>
      <c r="K108" s="407"/>
      <c r="L108" s="407"/>
      <c r="M108" s="407"/>
      <c r="N108" s="408"/>
    </row>
    <row r="109" spans="1:14" ht="50.1" customHeight="1" x14ac:dyDescent="0.25">
      <c r="A109" s="406">
        <v>106</v>
      </c>
      <c r="B109" s="408"/>
      <c r="C109" s="410"/>
      <c r="D109" s="359"/>
      <c r="E109" s="359"/>
      <c r="F109" s="409"/>
      <c r="G109" s="359"/>
      <c r="H109" s="359"/>
      <c r="I109" s="359"/>
      <c r="J109" s="404" t="e">
        <f>IF(#REF!="","",IF(LEN(#REF!)&gt;14,IF(ISBLANK(#REF!),"",#REF!),REPLACE(REPLACE(#REF!,1,3,"XXX"),13,2,"XX")))</f>
        <v>#REF!</v>
      </c>
      <c r="K109" s="407"/>
      <c r="L109" s="407"/>
      <c r="M109" s="407"/>
      <c r="N109" s="408"/>
    </row>
    <row r="110" spans="1:14" ht="50.1" customHeight="1" x14ac:dyDescent="0.25">
      <c r="A110" s="399">
        <v>107</v>
      </c>
      <c r="B110" s="408"/>
      <c r="C110" s="410"/>
      <c r="D110" s="359"/>
      <c r="E110" s="359"/>
      <c r="F110" s="409"/>
      <c r="G110" s="359"/>
      <c r="H110" s="359"/>
      <c r="I110" s="359"/>
      <c r="J110" s="404" t="e">
        <f>IF(#REF!="","",IF(LEN(#REF!)&gt;14,IF(ISBLANK(#REF!),"",#REF!),REPLACE(REPLACE(#REF!,1,3,"XXX"),13,2,"XX")))</f>
        <v>#REF!</v>
      </c>
      <c r="K110" s="407"/>
      <c r="L110" s="407"/>
      <c r="M110" s="407"/>
      <c r="N110" s="408"/>
    </row>
    <row r="111" spans="1:14" ht="50.1" customHeight="1" x14ac:dyDescent="0.25">
      <c r="A111" s="399">
        <v>108</v>
      </c>
      <c r="B111" s="408"/>
      <c r="C111" s="410"/>
      <c r="D111" s="359"/>
      <c r="E111" s="359"/>
      <c r="F111" s="409"/>
      <c r="G111" s="359"/>
      <c r="H111" s="359"/>
      <c r="I111" s="359"/>
      <c r="J111" s="404" t="e">
        <f>IF(#REF!="","",IF(LEN(#REF!)&gt;14,IF(ISBLANK(#REF!),"",#REF!),REPLACE(REPLACE(#REF!,1,3,"XXX"),13,2,"XX")))</f>
        <v>#REF!</v>
      </c>
      <c r="K111" s="407"/>
      <c r="L111" s="407"/>
      <c r="M111" s="407"/>
      <c r="N111" s="408"/>
    </row>
    <row r="112" spans="1:14" ht="50.1" customHeight="1" x14ac:dyDescent="0.25">
      <c r="A112" s="406">
        <v>109</v>
      </c>
      <c r="B112" s="408"/>
      <c r="C112" s="410"/>
      <c r="D112" s="359"/>
      <c r="E112" s="359"/>
      <c r="F112" s="409"/>
      <c r="G112" s="359"/>
      <c r="H112" s="359"/>
      <c r="I112" s="359"/>
      <c r="J112" s="404" t="e">
        <f>IF(#REF!="","",IF(LEN(#REF!)&gt;14,IF(ISBLANK(#REF!),"",#REF!),REPLACE(REPLACE(#REF!,1,3,"XXX"),13,2,"XX")))</f>
        <v>#REF!</v>
      </c>
      <c r="K112" s="407"/>
      <c r="L112" s="407"/>
      <c r="M112" s="407"/>
      <c r="N112" s="408"/>
    </row>
    <row r="113" spans="1:14" ht="50.1" customHeight="1" x14ac:dyDescent="0.25">
      <c r="A113" s="399">
        <v>110</v>
      </c>
      <c r="B113" s="408"/>
      <c r="C113" s="410"/>
      <c r="D113" s="359"/>
      <c r="E113" s="359"/>
      <c r="F113" s="409"/>
      <c r="G113" s="359"/>
      <c r="H113" s="359"/>
      <c r="I113" s="359"/>
      <c r="J113" s="404" t="e">
        <f>IF(#REF!="","",IF(LEN(#REF!)&gt;14,IF(ISBLANK(#REF!),"",#REF!),REPLACE(REPLACE(#REF!,1,3,"XXX"),13,2,"XX")))</f>
        <v>#REF!</v>
      </c>
      <c r="K113" s="407"/>
      <c r="L113" s="407"/>
      <c r="M113" s="407"/>
      <c r="N113" s="408"/>
    </row>
    <row r="114" spans="1:14" ht="50.1" customHeight="1" x14ac:dyDescent="0.25">
      <c r="A114" s="399">
        <v>111</v>
      </c>
      <c r="B114" s="408"/>
      <c r="C114" s="410"/>
      <c r="D114" s="359"/>
      <c r="E114" s="359"/>
      <c r="F114" s="409"/>
      <c r="G114" s="359"/>
      <c r="H114" s="359"/>
      <c r="I114" s="359"/>
      <c r="J114" s="404" t="e">
        <f>IF(#REF!="","",IF(LEN(#REF!)&gt;14,IF(ISBLANK(#REF!),"",#REF!),REPLACE(REPLACE(#REF!,1,3,"XXX"),13,2,"XX")))</f>
        <v>#REF!</v>
      </c>
      <c r="K114" s="407"/>
      <c r="L114" s="407"/>
      <c r="M114" s="407"/>
      <c r="N114" s="408"/>
    </row>
    <row r="115" spans="1:14" ht="50.1" customHeight="1" x14ac:dyDescent="0.25">
      <c r="A115" s="406">
        <v>112</v>
      </c>
      <c r="B115" s="408"/>
      <c r="C115" s="410"/>
      <c r="D115" s="359"/>
      <c r="E115" s="359"/>
      <c r="F115" s="409"/>
      <c r="G115" s="359"/>
      <c r="H115" s="359"/>
      <c r="I115" s="359"/>
      <c r="J115" s="404" t="e">
        <f>IF(#REF!="","",IF(LEN(#REF!)&gt;14,IF(ISBLANK(#REF!),"",#REF!),REPLACE(REPLACE(#REF!,1,3,"XXX"),13,2,"XX")))</f>
        <v>#REF!</v>
      </c>
      <c r="K115" s="407"/>
      <c r="L115" s="407"/>
      <c r="M115" s="407"/>
      <c r="N115" s="408"/>
    </row>
    <row r="116" spans="1:14" ht="50.1" customHeight="1" x14ac:dyDescent="0.25">
      <c r="A116" s="399">
        <v>113</v>
      </c>
      <c r="B116" s="408"/>
      <c r="C116" s="410"/>
      <c r="D116" s="359"/>
      <c r="E116" s="359"/>
      <c r="F116" s="409"/>
      <c r="G116" s="359"/>
      <c r="H116" s="359"/>
      <c r="I116" s="359"/>
      <c r="J116" s="404" t="e">
        <f>IF(#REF!="","",IF(LEN(#REF!)&gt;14,IF(ISBLANK(#REF!),"",#REF!),REPLACE(REPLACE(#REF!,1,3,"XXX"),13,2,"XX")))</f>
        <v>#REF!</v>
      </c>
      <c r="K116" s="407"/>
      <c r="L116" s="407"/>
      <c r="M116" s="407"/>
      <c r="N116" s="408"/>
    </row>
    <row r="117" spans="1:14" ht="50.1" customHeight="1" x14ac:dyDescent="0.25">
      <c r="A117" s="399">
        <v>114</v>
      </c>
      <c r="B117" s="408"/>
      <c r="C117" s="410"/>
      <c r="D117" s="359"/>
      <c r="E117" s="359"/>
      <c r="F117" s="409"/>
      <c r="G117" s="359"/>
      <c r="H117" s="359"/>
      <c r="I117" s="359"/>
      <c r="J117" s="404" t="e">
        <f>IF(#REF!="","",IF(LEN(#REF!)&gt;14,IF(ISBLANK(#REF!),"",#REF!),REPLACE(REPLACE(#REF!,1,3,"XXX"),13,2,"XX")))</f>
        <v>#REF!</v>
      </c>
      <c r="K117" s="407"/>
      <c r="L117" s="407"/>
      <c r="M117" s="407"/>
      <c r="N117" s="408"/>
    </row>
    <row r="118" spans="1:14" ht="50.1" customHeight="1" x14ac:dyDescent="0.25">
      <c r="A118" s="406">
        <v>115</v>
      </c>
      <c r="B118" s="408"/>
      <c r="C118" s="410"/>
      <c r="D118" s="359"/>
      <c r="E118" s="359"/>
      <c r="F118" s="409"/>
      <c r="G118" s="359"/>
      <c r="H118" s="359"/>
      <c r="I118" s="359"/>
      <c r="J118" s="404" t="e">
        <f>IF(#REF!="","",IF(LEN(#REF!)&gt;14,IF(ISBLANK(#REF!),"",#REF!),REPLACE(REPLACE(#REF!,1,3,"XXX"),13,2,"XX")))</f>
        <v>#REF!</v>
      </c>
      <c r="K118" s="407"/>
      <c r="L118" s="407"/>
      <c r="M118" s="407"/>
      <c r="N118" s="408"/>
    </row>
    <row r="119" spans="1:14" ht="50.1" customHeight="1" x14ac:dyDescent="0.25">
      <c r="A119" s="399">
        <v>116</v>
      </c>
      <c r="B119" s="408"/>
      <c r="C119" s="410"/>
      <c r="D119" s="359"/>
      <c r="E119" s="359"/>
      <c r="F119" s="409"/>
      <c r="G119" s="359"/>
      <c r="H119" s="359"/>
      <c r="I119" s="359"/>
      <c r="J119" s="404" t="e">
        <f>IF(#REF!="","",IF(LEN(#REF!)&gt;14,IF(ISBLANK(#REF!),"",#REF!),REPLACE(REPLACE(#REF!,1,3,"XXX"),13,2,"XX")))</f>
        <v>#REF!</v>
      </c>
      <c r="K119" s="407"/>
      <c r="L119" s="407"/>
      <c r="M119" s="407"/>
      <c r="N119" s="408"/>
    </row>
    <row r="120" spans="1:14" ht="50.1" customHeight="1" x14ac:dyDescent="0.25">
      <c r="A120" s="399">
        <v>117</v>
      </c>
      <c r="B120" s="408"/>
      <c r="C120" s="410"/>
      <c r="D120" s="359"/>
      <c r="E120" s="359"/>
      <c r="F120" s="409"/>
      <c r="G120" s="359"/>
      <c r="H120" s="359"/>
      <c r="I120" s="359"/>
      <c r="J120" s="404" t="e">
        <f>IF(#REF!="","",IF(LEN(#REF!)&gt;14,IF(ISBLANK(#REF!),"",#REF!),REPLACE(REPLACE(#REF!,1,3,"XXX"),13,2,"XX")))</f>
        <v>#REF!</v>
      </c>
      <c r="K120" s="407"/>
      <c r="L120" s="407"/>
      <c r="M120" s="407"/>
      <c r="N120" s="408"/>
    </row>
    <row r="121" spans="1:14" ht="50.1" customHeight="1" x14ac:dyDescent="0.25">
      <c r="A121" s="406">
        <v>118</v>
      </c>
      <c r="B121" s="408"/>
      <c r="C121" s="410"/>
      <c r="D121" s="359"/>
      <c r="E121" s="359"/>
      <c r="F121" s="409"/>
      <c r="G121" s="359"/>
      <c r="H121" s="359"/>
      <c r="I121" s="359"/>
      <c r="J121" s="404" t="e">
        <f>IF(#REF!="","",IF(LEN(#REF!)&gt;14,IF(ISBLANK(#REF!),"",#REF!),REPLACE(REPLACE(#REF!,1,3,"XXX"),13,2,"XX")))</f>
        <v>#REF!</v>
      </c>
      <c r="K121" s="407"/>
      <c r="L121" s="407"/>
      <c r="M121" s="407"/>
      <c r="N121" s="408"/>
    </row>
    <row r="122" spans="1:14" ht="50.1" customHeight="1" x14ac:dyDescent="0.25">
      <c r="A122" s="399">
        <v>119</v>
      </c>
      <c r="B122" s="408"/>
      <c r="C122" s="410"/>
      <c r="D122" s="359"/>
      <c r="E122" s="359"/>
      <c r="F122" s="409"/>
      <c r="G122" s="359"/>
      <c r="H122" s="359"/>
      <c r="I122" s="359"/>
      <c r="J122" s="404" t="e">
        <f>IF(#REF!="","",IF(LEN(#REF!)&gt;14,IF(ISBLANK(#REF!),"",#REF!),REPLACE(REPLACE(#REF!,1,3,"XXX"),13,2,"XX")))</f>
        <v>#REF!</v>
      </c>
      <c r="K122" s="407"/>
      <c r="L122" s="407"/>
      <c r="M122" s="407"/>
      <c r="N122" s="408"/>
    </row>
    <row r="123" spans="1:14" ht="50.1" customHeight="1" x14ac:dyDescent="0.25">
      <c r="A123" s="399">
        <v>120</v>
      </c>
      <c r="B123" s="408"/>
      <c r="C123" s="410"/>
      <c r="D123" s="359"/>
      <c r="E123" s="359"/>
      <c r="F123" s="409"/>
      <c r="G123" s="359"/>
      <c r="H123" s="359"/>
      <c r="I123" s="359"/>
      <c r="J123" s="404" t="e">
        <f>IF(#REF!="","",IF(LEN(#REF!)&gt;14,IF(ISBLANK(#REF!),"",#REF!),REPLACE(REPLACE(#REF!,1,3,"XXX"),13,2,"XX")))</f>
        <v>#REF!</v>
      </c>
      <c r="K123" s="407"/>
      <c r="L123" s="407"/>
      <c r="M123" s="407"/>
      <c r="N123" s="408"/>
    </row>
    <row r="124" spans="1:14" ht="50.1" customHeight="1" x14ac:dyDescent="0.25">
      <c r="A124" s="406">
        <v>121</v>
      </c>
      <c r="B124" s="408"/>
      <c r="C124" s="410"/>
      <c r="D124" s="359"/>
      <c r="E124" s="359"/>
      <c r="F124" s="409"/>
      <c r="G124" s="359"/>
      <c r="H124" s="359"/>
      <c r="I124" s="359"/>
      <c r="J124" s="404" t="e">
        <f>IF(#REF!="","",IF(LEN(#REF!)&gt;14,IF(ISBLANK(#REF!),"",#REF!),REPLACE(REPLACE(#REF!,1,3,"XXX"),13,2,"XX")))</f>
        <v>#REF!</v>
      </c>
      <c r="K124" s="407"/>
      <c r="L124" s="407"/>
      <c r="M124" s="407"/>
      <c r="N124" s="408"/>
    </row>
    <row r="125" spans="1:14" ht="50.1" customHeight="1" x14ac:dyDescent="0.25">
      <c r="A125" s="399">
        <v>122</v>
      </c>
      <c r="B125" s="408"/>
      <c r="C125" s="410"/>
      <c r="D125" s="359"/>
      <c r="E125" s="359"/>
      <c r="F125" s="409"/>
      <c r="G125" s="359"/>
      <c r="H125" s="359"/>
      <c r="I125" s="359"/>
      <c r="J125" s="404" t="e">
        <f>IF(#REF!="","",IF(LEN(#REF!)&gt;14,IF(ISBLANK(#REF!),"",#REF!),REPLACE(REPLACE(#REF!,1,3,"XXX"),13,2,"XX")))</f>
        <v>#REF!</v>
      </c>
      <c r="K125" s="407"/>
      <c r="L125" s="407"/>
      <c r="M125" s="407"/>
      <c r="N125" s="408"/>
    </row>
    <row r="126" spans="1:14" ht="50.1" customHeight="1" x14ac:dyDescent="0.25">
      <c r="A126" s="399">
        <v>123</v>
      </c>
      <c r="B126" s="408"/>
      <c r="C126" s="410"/>
      <c r="D126" s="359"/>
      <c r="E126" s="359"/>
      <c r="F126" s="409"/>
      <c r="G126" s="359"/>
      <c r="H126" s="359"/>
      <c r="I126" s="359"/>
      <c r="J126" s="404" t="e">
        <f>IF(#REF!="","",IF(LEN(#REF!)&gt;14,IF(ISBLANK(#REF!),"",#REF!),REPLACE(REPLACE(#REF!,1,3,"XXX"),13,2,"XX")))</f>
        <v>#REF!</v>
      </c>
      <c r="K126" s="407"/>
      <c r="L126" s="407"/>
      <c r="M126" s="407"/>
      <c r="N126" s="408"/>
    </row>
    <row r="127" spans="1:14" ht="50.1" customHeight="1" x14ac:dyDescent="0.25">
      <c r="A127" s="406">
        <v>124</v>
      </c>
      <c r="B127" s="408"/>
      <c r="C127" s="410"/>
      <c r="D127" s="359"/>
      <c r="E127" s="359"/>
      <c r="F127" s="409"/>
      <c r="G127" s="359"/>
      <c r="H127" s="359"/>
      <c r="I127" s="359"/>
      <c r="J127" s="404" t="e">
        <f>IF(#REF!="","",IF(LEN(#REF!)&gt;14,IF(ISBLANK(#REF!),"",#REF!),REPLACE(REPLACE(#REF!,1,3,"XXX"),13,2,"XX")))</f>
        <v>#REF!</v>
      </c>
      <c r="K127" s="407"/>
      <c r="L127" s="407"/>
      <c r="M127" s="407"/>
      <c r="N127" s="408"/>
    </row>
    <row r="128" spans="1:14" ht="50.1" customHeight="1" x14ac:dyDescent="0.25">
      <c r="A128" s="399">
        <v>125</v>
      </c>
      <c r="B128" s="408"/>
      <c r="C128" s="410"/>
      <c r="D128" s="359"/>
      <c r="E128" s="359"/>
      <c r="F128" s="409"/>
      <c r="G128" s="359"/>
      <c r="H128" s="359"/>
      <c r="I128" s="359"/>
      <c r="J128" s="404" t="e">
        <f>IF(#REF!="","",IF(LEN(#REF!)&gt;14,IF(ISBLANK(#REF!),"",#REF!),REPLACE(REPLACE(#REF!,1,3,"XXX"),13,2,"XX")))</f>
        <v>#REF!</v>
      </c>
      <c r="K128" s="407"/>
      <c r="L128" s="407"/>
      <c r="M128" s="407"/>
      <c r="N128" s="408"/>
    </row>
    <row r="129" spans="1:14" ht="50.1" customHeight="1" x14ac:dyDescent="0.25">
      <c r="A129" s="399">
        <v>126</v>
      </c>
      <c r="B129" s="408"/>
      <c r="C129" s="410"/>
      <c r="D129" s="359"/>
      <c r="E129" s="359"/>
      <c r="F129" s="409"/>
      <c r="G129" s="359"/>
      <c r="H129" s="359"/>
      <c r="I129" s="359"/>
      <c r="J129" s="404" t="e">
        <f>IF(#REF!="","",IF(LEN(#REF!)&gt;14,IF(ISBLANK(#REF!),"",#REF!),REPLACE(REPLACE(#REF!,1,3,"XXX"),13,2,"XX")))</f>
        <v>#REF!</v>
      </c>
      <c r="K129" s="407"/>
      <c r="L129" s="407"/>
      <c r="M129" s="407"/>
      <c r="N129" s="408"/>
    </row>
    <row r="130" spans="1:14" ht="50.1" customHeight="1" x14ac:dyDescent="0.25">
      <c r="A130" s="406">
        <v>127</v>
      </c>
      <c r="B130" s="408"/>
      <c r="C130" s="410"/>
      <c r="D130" s="359"/>
      <c r="E130" s="359"/>
      <c r="F130" s="409"/>
      <c r="G130" s="359"/>
      <c r="H130" s="359"/>
      <c r="I130" s="359"/>
      <c r="J130" s="404" t="e">
        <f>IF(#REF!="","",IF(LEN(#REF!)&gt;14,IF(ISBLANK(#REF!),"",#REF!),REPLACE(REPLACE(#REF!,1,3,"XXX"),13,2,"XX")))</f>
        <v>#REF!</v>
      </c>
      <c r="K130" s="407"/>
      <c r="L130" s="407"/>
      <c r="M130" s="407"/>
      <c r="N130" s="408"/>
    </row>
    <row r="131" spans="1:14" ht="50.1" customHeight="1" x14ac:dyDescent="0.25">
      <c r="A131" s="399">
        <v>128</v>
      </c>
      <c r="B131" s="408"/>
      <c r="C131" s="410"/>
      <c r="D131" s="359"/>
      <c r="E131" s="359"/>
      <c r="F131" s="409"/>
      <c r="G131" s="359"/>
      <c r="H131" s="359"/>
      <c r="I131" s="359"/>
      <c r="J131" s="404" t="e">
        <f>IF(#REF!="","",IF(LEN(#REF!)&gt;14,IF(ISBLANK(#REF!),"",#REF!),REPLACE(REPLACE(#REF!,1,3,"XXX"),13,2,"XX")))</f>
        <v>#REF!</v>
      </c>
      <c r="K131" s="407"/>
      <c r="L131" s="407"/>
      <c r="M131" s="407"/>
      <c r="N131" s="408"/>
    </row>
    <row r="132" spans="1:14" ht="50.1" customHeight="1" x14ac:dyDescent="0.25">
      <c r="A132" s="399">
        <v>129</v>
      </c>
      <c r="B132" s="408"/>
      <c r="C132" s="410"/>
      <c r="D132" s="359"/>
      <c r="E132" s="359"/>
      <c r="F132" s="409"/>
      <c r="G132" s="359"/>
      <c r="H132" s="359"/>
      <c r="I132" s="359"/>
      <c r="J132" s="404" t="e">
        <f>IF(#REF!="","",IF(LEN(#REF!)&gt;14,IF(ISBLANK(#REF!),"",#REF!),REPLACE(REPLACE(#REF!,1,3,"XXX"),13,2,"XX")))</f>
        <v>#REF!</v>
      </c>
      <c r="K132" s="407"/>
      <c r="L132" s="407"/>
      <c r="M132" s="407"/>
      <c r="N132" s="408"/>
    </row>
    <row r="133" spans="1:14" ht="50.1" customHeight="1" x14ac:dyDescent="0.25">
      <c r="A133" s="406">
        <v>130</v>
      </c>
      <c r="B133" s="408"/>
      <c r="C133" s="410"/>
      <c r="D133" s="359"/>
      <c r="E133" s="359"/>
      <c r="F133" s="409"/>
      <c r="G133" s="359"/>
      <c r="H133" s="359"/>
      <c r="I133" s="359"/>
      <c r="J133" s="404" t="e">
        <f>IF(#REF!="","",IF(LEN(#REF!)&gt;14,IF(ISBLANK(#REF!),"",#REF!),REPLACE(REPLACE(#REF!,1,3,"XXX"),13,2,"XX")))</f>
        <v>#REF!</v>
      </c>
      <c r="K133" s="407"/>
      <c r="L133" s="407"/>
      <c r="M133" s="407"/>
      <c r="N133" s="408"/>
    </row>
    <row r="134" spans="1:14" ht="50.1" customHeight="1" x14ac:dyDescent="0.25">
      <c r="A134" s="399">
        <v>131</v>
      </c>
      <c r="B134" s="408"/>
      <c r="C134" s="410"/>
      <c r="D134" s="359"/>
      <c r="E134" s="359"/>
      <c r="F134" s="409"/>
      <c r="G134" s="359"/>
      <c r="H134" s="359"/>
      <c r="I134" s="359"/>
      <c r="J134" s="404" t="e">
        <f>IF(#REF!="","",IF(LEN(#REF!)&gt;14,IF(ISBLANK(#REF!),"",#REF!),REPLACE(REPLACE(#REF!,1,3,"XXX"),13,2,"XX")))</f>
        <v>#REF!</v>
      </c>
      <c r="K134" s="407"/>
      <c r="L134" s="407"/>
      <c r="M134" s="407"/>
      <c r="N134" s="408"/>
    </row>
    <row r="135" spans="1:14" ht="50.1" customHeight="1" x14ac:dyDescent="0.25">
      <c r="A135" s="399">
        <v>132</v>
      </c>
      <c r="B135" s="408"/>
      <c r="C135" s="410"/>
      <c r="D135" s="359"/>
      <c r="E135" s="359"/>
      <c r="F135" s="409"/>
      <c r="G135" s="359"/>
      <c r="H135" s="359"/>
      <c r="I135" s="359"/>
      <c r="J135" s="404" t="e">
        <f>IF(#REF!="","",IF(LEN(#REF!)&gt;14,IF(ISBLANK(#REF!),"",#REF!),REPLACE(REPLACE(#REF!,1,3,"XXX"),13,2,"XX")))</f>
        <v>#REF!</v>
      </c>
      <c r="K135" s="407"/>
      <c r="L135" s="407"/>
      <c r="M135" s="407"/>
      <c r="N135" s="408"/>
    </row>
    <row r="136" spans="1:14" ht="50.1" customHeight="1" x14ac:dyDescent="0.25">
      <c r="A136" s="406">
        <v>133</v>
      </c>
      <c r="B136" s="408"/>
      <c r="C136" s="410"/>
      <c r="D136" s="359"/>
      <c r="E136" s="359"/>
      <c r="F136" s="409"/>
      <c r="G136" s="359"/>
      <c r="H136" s="359"/>
      <c r="I136" s="359"/>
      <c r="J136" s="404" t="e">
        <f>IF(#REF!="","",IF(LEN(#REF!)&gt;14,IF(ISBLANK(#REF!),"",#REF!),REPLACE(REPLACE(#REF!,1,3,"XXX"),13,2,"XX")))</f>
        <v>#REF!</v>
      </c>
      <c r="K136" s="407"/>
      <c r="L136" s="407"/>
      <c r="M136" s="407"/>
      <c r="N136" s="408"/>
    </row>
    <row r="137" spans="1:14" ht="50.1" customHeight="1" x14ac:dyDescent="0.25">
      <c r="A137" s="399">
        <v>134</v>
      </c>
      <c r="B137" s="408"/>
      <c r="C137" s="410"/>
      <c r="D137" s="359"/>
      <c r="E137" s="359"/>
      <c r="F137" s="409"/>
      <c r="G137" s="359"/>
      <c r="H137" s="359"/>
      <c r="I137" s="359"/>
      <c r="J137" s="404" t="e">
        <f>IF(#REF!="","",IF(LEN(#REF!)&gt;14,IF(ISBLANK(#REF!),"",#REF!),REPLACE(REPLACE(#REF!,1,3,"XXX"),13,2,"XX")))</f>
        <v>#REF!</v>
      </c>
      <c r="K137" s="407"/>
      <c r="L137" s="407"/>
      <c r="M137" s="407"/>
      <c r="N137" s="408"/>
    </row>
    <row r="138" spans="1:14" ht="50.1" customHeight="1" x14ac:dyDescent="0.25">
      <c r="A138" s="399">
        <v>135</v>
      </c>
      <c r="B138" s="408"/>
      <c r="C138" s="410"/>
      <c r="D138" s="359"/>
      <c r="E138" s="359"/>
      <c r="F138" s="409"/>
      <c r="G138" s="359"/>
      <c r="H138" s="359"/>
      <c r="I138" s="359"/>
      <c r="J138" s="404" t="e">
        <f>IF(#REF!="","",IF(LEN(#REF!)&gt;14,IF(ISBLANK(#REF!),"",#REF!),REPLACE(REPLACE(#REF!,1,3,"XXX"),13,2,"XX")))</f>
        <v>#REF!</v>
      </c>
      <c r="K138" s="407"/>
      <c r="L138" s="407"/>
      <c r="M138" s="407"/>
      <c r="N138" s="408"/>
    </row>
    <row r="139" spans="1:14" ht="50.1" customHeight="1" x14ac:dyDescent="0.25">
      <c r="A139" s="406">
        <v>136</v>
      </c>
      <c r="B139" s="408"/>
      <c r="C139" s="410"/>
      <c r="D139" s="359"/>
      <c r="E139" s="359"/>
      <c r="F139" s="409"/>
      <c r="G139" s="359"/>
      <c r="H139" s="359"/>
      <c r="I139" s="359"/>
      <c r="J139" s="404" t="e">
        <f>IF(#REF!="","",IF(LEN(#REF!)&gt;14,IF(ISBLANK(#REF!),"",#REF!),REPLACE(REPLACE(#REF!,1,3,"XXX"),13,2,"XX")))</f>
        <v>#REF!</v>
      </c>
      <c r="K139" s="407"/>
      <c r="L139" s="407"/>
      <c r="M139" s="407"/>
      <c r="N139" s="408"/>
    </row>
    <row r="140" spans="1:14" ht="50.1" customHeight="1" x14ac:dyDescent="0.25">
      <c r="A140" s="399">
        <v>137</v>
      </c>
      <c r="B140" s="408"/>
      <c r="C140" s="410"/>
      <c r="D140" s="359"/>
      <c r="E140" s="359"/>
      <c r="F140" s="409"/>
      <c r="G140" s="359"/>
      <c r="H140" s="359"/>
      <c r="I140" s="359"/>
      <c r="J140" s="404" t="e">
        <f>IF(#REF!="","",IF(LEN(#REF!)&gt;14,IF(ISBLANK(#REF!),"",#REF!),REPLACE(REPLACE(#REF!,1,3,"XXX"),13,2,"XX")))</f>
        <v>#REF!</v>
      </c>
      <c r="K140" s="407"/>
      <c r="L140" s="407"/>
      <c r="M140" s="407"/>
      <c r="N140" s="408"/>
    </row>
    <row r="141" spans="1:14" ht="50.1" customHeight="1" x14ac:dyDescent="0.25">
      <c r="A141" s="399">
        <v>138</v>
      </c>
      <c r="B141" s="408"/>
      <c r="C141" s="410"/>
      <c r="D141" s="359"/>
      <c r="E141" s="359"/>
      <c r="F141" s="409"/>
      <c r="G141" s="359"/>
      <c r="H141" s="359"/>
      <c r="I141" s="359"/>
      <c r="J141" s="404" t="e">
        <f>IF(#REF!="","",IF(LEN(#REF!)&gt;14,IF(ISBLANK(#REF!),"",#REF!),REPLACE(REPLACE(#REF!,1,3,"XXX"),13,2,"XX")))</f>
        <v>#REF!</v>
      </c>
      <c r="K141" s="407"/>
      <c r="L141" s="407"/>
      <c r="M141" s="407"/>
      <c r="N141" s="408"/>
    </row>
    <row r="142" spans="1:14" ht="50.1" customHeight="1" x14ac:dyDescent="0.25">
      <c r="A142" s="406">
        <v>139</v>
      </c>
      <c r="B142" s="408"/>
      <c r="C142" s="410"/>
      <c r="D142" s="359"/>
      <c r="E142" s="359"/>
      <c r="F142" s="409"/>
      <c r="G142" s="359"/>
      <c r="H142" s="359"/>
      <c r="I142" s="359"/>
      <c r="J142" s="404" t="e">
        <f>IF(#REF!="","",IF(LEN(#REF!)&gt;14,IF(ISBLANK(#REF!),"",#REF!),REPLACE(REPLACE(#REF!,1,3,"XXX"),13,2,"XX")))</f>
        <v>#REF!</v>
      </c>
      <c r="K142" s="407"/>
      <c r="L142" s="407"/>
      <c r="M142" s="407"/>
      <c r="N142" s="408"/>
    </row>
    <row r="143" spans="1:14" ht="50.1" customHeight="1" x14ac:dyDescent="0.25">
      <c r="A143" s="399">
        <v>140</v>
      </c>
      <c r="B143" s="408"/>
      <c r="C143" s="410"/>
      <c r="D143" s="359"/>
      <c r="E143" s="359"/>
      <c r="F143" s="409"/>
      <c r="G143" s="359"/>
      <c r="H143" s="359"/>
      <c r="I143" s="359"/>
      <c r="J143" s="404" t="e">
        <f>IF(#REF!="","",IF(LEN(#REF!)&gt;14,IF(ISBLANK(#REF!),"",#REF!),REPLACE(REPLACE(#REF!,1,3,"XXX"),13,2,"XX")))</f>
        <v>#REF!</v>
      </c>
      <c r="K143" s="407"/>
      <c r="L143" s="407"/>
      <c r="M143" s="407"/>
      <c r="N143" s="408"/>
    </row>
    <row r="144" spans="1:14" ht="50.1" customHeight="1" x14ac:dyDescent="0.25">
      <c r="A144" s="399">
        <v>141</v>
      </c>
      <c r="B144" s="408"/>
      <c r="C144" s="410"/>
      <c r="D144" s="359"/>
      <c r="E144" s="359"/>
      <c r="F144" s="409"/>
      <c r="G144" s="359"/>
      <c r="H144" s="359"/>
      <c r="I144" s="359"/>
      <c r="J144" s="404" t="e">
        <f>IF(#REF!="","",IF(LEN(#REF!)&gt;14,IF(ISBLANK(#REF!),"",#REF!),REPLACE(REPLACE(#REF!,1,3,"XXX"),13,2,"XX")))</f>
        <v>#REF!</v>
      </c>
      <c r="K144" s="407"/>
      <c r="L144" s="407"/>
      <c r="M144" s="407"/>
      <c r="N144" s="408"/>
    </row>
    <row r="145" spans="1:14" ht="50.1" customHeight="1" x14ac:dyDescent="0.25">
      <c r="A145" s="406">
        <v>142</v>
      </c>
      <c r="B145" s="408"/>
      <c r="C145" s="410"/>
      <c r="D145" s="359"/>
      <c r="E145" s="359"/>
      <c r="F145" s="409"/>
      <c r="G145" s="359"/>
      <c r="H145" s="359"/>
      <c r="I145" s="359"/>
      <c r="J145" s="404" t="e">
        <f>IF(#REF!="","",IF(LEN(#REF!)&gt;14,IF(ISBLANK(#REF!),"",#REF!),REPLACE(REPLACE(#REF!,1,3,"XXX"),13,2,"XX")))</f>
        <v>#REF!</v>
      </c>
      <c r="K145" s="407"/>
      <c r="L145" s="407"/>
      <c r="M145" s="407"/>
      <c r="N145" s="408"/>
    </row>
    <row r="146" spans="1:14" ht="50.1" customHeight="1" x14ac:dyDescent="0.25">
      <c r="A146" s="399">
        <v>143</v>
      </c>
      <c r="B146" s="408"/>
      <c r="C146" s="410"/>
      <c r="D146" s="359"/>
      <c r="E146" s="359"/>
      <c r="F146" s="409"/>
      <c r="G146" s="359"/>
      <c r="H146" s="359"/>
      <c r="I146" s="359"/>
      <c r="J146" s="404" t="e">
        <f>IF(#REF!="","",IF(LEN(#REF!)&gt;14,IF(ISBLANK(#REF!),"",#REF!),REPLACE(REPLACE(#REF!,1,3,"XXX"),13,2,"XX")))</f>
        <v>#REF!</v>
      </c>
      <c r="K146" s="407"/>
      <c r="L146" s="407"/>
      <c r="M146" s="407"/>
      <c r="N146" s="408"/>
    </row>
    <row r="147" spans="1:14" ht="50.1" customHeight="1" x14ac:dyDescent="0.25">
      <c r="A147" s="399">
        <v>144</v>
      </c>
      <c r="B147" s="408"/>
      <c r="C147" s="410"/>
      <c r="D147" s="359"/>
      <c r="E147" s="359"/>
      <c r="F147" s="409"/>
      <c r="G147" s="359"/>
      <c r="H147" s="359"/>
      <c r="I147" s="359"/>
      <c r="J147" s="404" t="e">
        <f>IF(#REF!="","",IF(LEN(#REF!)&gt;14,IF(ISBLANK(#REF!),"",#REF!),REPLACE(REPLACE(#REF!,1,3,"XXX"),13,2,"XX")))</f>
        <v>#REF!</v>
      </c>
      <c r="K147" s="407"/>
      <c r="L147" s="407"/>
      <c r="M147" s="407"/>
      <c r="N147" s="408"/>
    </row>
    <row r="148" spans="1:14" ht="50.1" customHeight="1" x14ac:dyDescent="0.25">
      <c r="A148" s="406">
        <v>145</v>
      </c>
      <c r="B148" s="408"/>
      <c r="C148" s="410"/>
      <c r="D148" s="359"/>
      <c r="E148" s="359"/>
      <c r="F148" s="409"/>
      <c r="G148" s="359"/>
      <c r="H148" s="359"/>
      <c r="I148" s="359"/>
      <c r="J148" s="404" t="e">
        <f>IF(#REF!="","",IF(LEN(#REF!)&gt;14,IF(ISBLANK(#REF!),"",#REF!),REPLACE(REPLACE(#REF!,1,3,"XXX"),13,2,"XX")))</f>
        <v>#REF!</v>
      </c>
      <c r="K148" s="407"/>
      <c r="L148" s="407"/>
      <c r="M148" s="407"/>
      <c r="N148" s="408"/>
    </row>
    <row r="149" spans="1:14" ht="50.1" customHeight="1" x14ac:dyDescent="0.25">
      <c r="A149" s="399">
        <v>146</v>
      </c>
      <c r="B149" s="408"/>
      <c r="C149" s="410"/>
      <c r="D149" s="359"/>
      <c r="E149" s="359"/>
      <c r="F149" s="409"/>
      <c r="G149" s="359"/>
      <c r="H149" s="359"/>
      <c r="I149" s="359"/>
      <c r="J149" s="404" t="e">
        <f>IF(#REF!="","",IF(LEN(#REF!)&gt;14,IF(ISBLANK(#REF!),"",#REF!),REPLACE(REPLACE(#REF!,1,3,"XXX"),13,2,"XX")))</f>
        <v>#REF!</v>
      </c>
      <c r="K149" s="407"/>
      <c r="L149" s="407"/>
      <c r="M149" s="407"/>
      <c r="N149" s="408"/>
    </row>
    <row r="150" spans="1:14" ht="50.1" customHeight="1" x14ac:dyDescent="0.25">
      <c r="A150" s="399">
        <v>147</v>
      </c>
      <c r="B150" s="408"/>
      <c r="C150" s="410"/>
      <c r="D150" s="359"/>
      <c r="E150" s="359"/>
      <c r="F150" s="409"/>
      <c r="G150" s="359"/>
      <c r="H150" s="359"/>
      <c r="I150" s="359"/>
      <c r="J150" s="404" t="e">
        <f>IF(#REF!="","",IF(LEN(#REF!)&gt;14,IF(ISBLANK(#REF!),"",#REF!),REPLACE(REPLACE(#REF!,1,3,"XXX"),13,2,"XX")))</f>
        <v>#REF!</v>
      </c>
      <c r="K150" s="407"/>
      <c r="L150" s="407"/>
      <c r="M150" s="407"/>
      <c r="N150" s="408"/>
    </row>
    <row r="151" spans="1:14" ht="50.1" customHeight="1" x14ac:dyDescent="0.25">
      <c r="A151" s="406">
        <v>148</v>
      </c>
      <c r="B151" s="408"/>
      <c r="C151" s="410"/>
      <c r="D151" s="359"/>
      <c r="E151" s="359"/>
      <c r="F151" s="409"/>
      <c r="G151" s="359"/>
      <c r="H151" s="359"/>
      <c r="I151" s="359"/>
      <c r="J151" s="404" t="e">
        <f>IF(#REF!="","",IF(LEN(#REF!)&gt;14,IF(ISBLANK(#REF!),"",#REF!),REPLACE(REPLACE(#REF!,1,3,"XXX"),13,2,"XX")))</f>
        <v>#REF!</v>
      </c>
      <c r="K151" s="407"/>
      <c r="L151" s="407"/>
      <c r="M151" s="407"/>
      <c r="N151" s="408"/>
    </row>
    <row r="152" spans="1:14" ht="50.1" customHeight="1" x14ac:dyDescent="0.25">
      <c r="A152" s="399">
        <v>149</v>
      </c>
      <c r="B152" s="408"/>
      <c r="C152" s="410"/>
      <c r="D152" s="359"/>
      <c r="E152" s="359"/>
      <c r="F152" s="409"/>
      <c r="G152" s="359"/>
      <c r="H152" s="359"/>
      <c r="I152" s="359"/>
      <c r="J152" s="404" t="e">
        <f>IF(#REF!="","",IF(LEN(#REF!)&gt;14,IF(ISBLANK(#REF!),"",#REF!),REPLACE(REPLACE(#REF!,1,3,"XXX"),13,2,"XX")))</f>
        <v>#REF!</v>
      </c>
      <c r="K152" s="407"/>
      <c r="L152" s="407"/>
      <c r="M152" s="407"/>
      <c r="N152" s="408"/>
    </row>
    <row r="153" spans="1:14" ht="50.1" customHeight="1" x14ac:dyDescent="0.25">
      <c r="A153" s="399">
        <v>150</v>
      </c>
      <c r="B153" s="408"/>
      <c r="C153" s="410"/>
      <c r="D153" s="359"/>
      <c r="E153" s="359"/>
      <c r="F153" s="409"/>
      <c r="G153" s="359"/>
      <c r="H153" s="359"/>
      <c r="I153" s="359"/>
      <c r="J153" s="404" t="e">
        <f>IF(#REF!="","",IF(LEN(#REF!)&gt;14,IF(ISBLANK(#REF!),"",#REF!),REPLACE(REPLACE(#REF!,1,3,"XXX"),13,2,"XX")))</f>
        <v>#REF!</v>
      </c>
      <c r="K153" s="407"/>
      <c r="L153" s="407"/>
      <c r="M153" s="407"/>
      <c r="N153" s="408"/>
    </row>
    <row r="154" spans="1:14" ht="50.1" customHeight="1" x14ac:dyDescent="0.25">
      <c r="A154" s="406">
        <v>151</v>
      </c>
      <c r="B154" s="408"/>
      <c r="C154" s="410"/>
      <c r="D154" s="359"/>
      <c r="E154" s="359"/>
      <c r="F154" s="409"/>
      <c r="G154" s="359"/>
      <c r="H154" s="359"/>
      <c r="I154" s="359"/>
      <c r="J154" s="404" t="e">
        <f>IF(#REF!="","",IF(LEN(#REF!)&gt;14,IF(ISBLANK(#REF!),"",#REF!),REPLACE(REPLACE(#REF!,1,3,"XXX"),13,2,"XX")))</f>
        <v>#REF!</v>
      </c>
      <c r="K154" s="407"/>
      <c r="L154" s="407"/>
      <c r="M154" s="407"/>
      <c r="N154" s="408"/>
    </row>
    <row r="155" spans="1:14" ht="50.1" customHeight="1" x14ac:dyDescent="0.25">
      <c r="A155" s="399">
        <v>152</v>
      </c>
      <c r="B155" s="408"/>
      <c r="C155" s="410"/>
      <c r="D155" s="359"/>
      <c r="E155" s="359"/>
      <c r="F155" s="409"/>
      <c r="G155" s="359"/>
      <c r="H155" s="359"/>
      <c r="I155" s="359"/>
      <c r="J155" s="404" t="e">
        <f>IF(#REF!="","",IF(LEN(#REF!)&gt;14,IF(ISBLANK(#REF!),"",#REF!),REPLACE(REPLACE(#REF!,1,3,"XXX"),13,2,"XX")))</f>
        <v>#REF!</v>
      </c>
      <c r="K155" s="407"/>
      <c r="L155" s="407"/>
      <c r="M155" s="407"/>
      <c r="N155" s="408"/>
    </row>
    <row r="156" spans="1:14" ht="50.1" customHeight="1" x14ac:dyDescent="0.25">
      <c r="A156" s="399">
        <v>153</v>
      </c>
      <c r="B156" s="408"/>
      <c r="C156" s="410"/>
      <c r="D156" s="359"/>
      <c r="E156" s="359"/>
      <c r="F156" s="409"/>
      <c r="G156" s="359"/>
      <c r="H156" s="359"/>
      <c r="I156" s="359"/>
      <c r="J156" s="404" t="e">
        <f>IF(#REF!="","",IF(LEN(#REF!)&gt;14,IF(ISBLANK(#REF!),"",#REF!),REPLACE(REPLACE(#REF!,1,3,"XXX"),13,2,"XX")))</f>
        <v>#REF!</v>
      </c>
      <c r="K156" s="407"/>
      <c r="L156" s="407"/>
      <c r="M156" s="407"/>
      <c r="N156" s="408"/>
    </row>
    <row r="157" spans="1:14" ht="50.1" customHeight="1" x14ac:dyDescent="0.25">
      <c r="A157" s="406">
        <v>154</v>
      </c>
      <c r="B157" s="408"/>
      <c r="C157" s="410"/>
      <c r="D157" s="359"/>
      <c r="E157" s="359"/>
      <c r="F157" s="409"/>
      <c r="G157" s="359"/>
      <c r="H157" s="359"/>
      <c r="I157" s="359"/>
      <c r="J157" s="404" t="e">
        <f>IF(#REF!="","",IF(LEN(#REF!)&gt;14,IF(ISBLANK(#REF!),"",#REF!),REPLACE(REPLACE(#REF!,1,3,"XXX"),13,2,"XX")))</f>
        <v>#REF!</v>
      </c>
      <c r="K157" s="407"/>
      <c r="L157" s="407"/>
      <c r="M157" s="407"/>
      <c r="N157" s="408"/>
    </row>
    <row r="158" spans="1:14" ht="50.1" customHeight="1" x14ac:dyDescent="0.25">
      <c r="A158" s="399">
        <v>155</v>
      </c>
      <c r="B158" s="408"/>
      <c r="C158" s="410"/>
      <c r="D158" s="359"/>
      <c r="E158" s="359"/>
      <c r="F158" s="409"/>
      <c r="G158" s="359"/>
      <c r="H158" s="359"/>
      <c r="I158" s="359"/>
      <c r="J158" s="404" t="e">
        <f>IF(#REF!="","",IF(LEN(#REF!)&gt;14,IF(ISBLANK(#REF!),"",#REF!),REPLACE(REPLACE(#REF!,1,3,"XXX"),13,2,"XX")))</f>
        <v>#REF!</v>
      </c>
      <c r="K158" s="407"/>
      <c r="L158" s="407"/>
      <c r="M158" s="407"/>
      <c r="N158" s="408"/>
    </row>
    <row r="159" spans="1:14" ht="50.1" customHeight="1" x14ac:dyDescent="0.25">
      <c r="A159" s="399">
        <v>156</v>
      </c>
      <c r="B159" s="408"/>
      <c r="C159" s="410"/>
      <c r="D159" s="359"/>
      <c r="E159" s="359"/>
      <c r="F159" s="409"/>
      <c r="G159" s="359"/>
      <c r="H159" s="359"/>
      <c r="I159" s="359"/>
      <c r="J159" s="404" t="e">
        <f>IF(#REF!="","",IF(LEN(#REF!)&gt;14,IF(ISBLANK(#REF!),"",#REF!),REPLACE(REPLACE(#REF!,1,3,"XXX"),13,2,"XX")))</f>
        <v>#REF!</v>
      </c>
      <c r="K159" s="407"/>
      <c r="L159" s="407"/>
      <c r="M159" s="407"/>
      <c r="N159" s="408"/>
    </row>
    <row r="160" spans="1:14" ht="50.1" customHeight="1" x14ac:dyDescent="0.25">
      <c r="A160" s="406">
        <v>157</v>
      </c>
      <c r="B160" s="408"/>
      <c r="C160" s="410"/>
      <c r="D160" s="359"/>
      <c r="E160" s="359"/>
      <c r="F160" s="409"/>
      <c r="G160" s="359"/>
      <c r="H160" s="359"/>
      <c r="I160" s="359"/>
      <c r="J160" s="404" t="e">
        <f>IF(#REF!="","",IF(LEN(#REF!)&gt;14,IF(ISBLANK(#REF!),"",#REF!),REPLACE(REPLACE(#REF!,1,3,"XXX"),13,2,"XX")))</f>
        <v>#REF!</v>
      </c>
      <c r="K160" s="407"/>
      <c r="L160" s="407"/>
      <c r="M160" s="407"/>
      <c r="N160" s="408"/>
    </row>
    <row r="161" spans="1:14" ht="50.1" customHeight="1" x14ac:dyDescent="0.25">
      <c r="A161" s="399">
        <v>158</v>
      </c>
      <c r="B161" s="408"/>
      <c r="C161" s="410"/>
      <c r="D161" s="359"/>
      <c r="E161" s="359"/>
      <c r="F161" s="409"/>
      <c r="G161" s="359"/>
      <c r="H161" s="359"/>
      <c r="I161" s="359"/>
      <c r="J161" s="404" t="e">
        <f>IF(#REF!="","",IF(LEN(#REF!)&gt;14,IF(ISBLANK(#REF!),"",#REF!),REPLACE(REPLACE(#REF!,1,3,"XXX"),13,2,"XX")))</f>
        <v>#REF!</v>
      </c>
      <c r="K161" s="407"/>
      <c r="L161" s="407"/>
      <c r="M161" s="407"/>
      <c r="N161" s="408"/>
    </row>
    <row r="162" spans="1:14" ht="50.1" customHeight="1" x14ac:dyDescent="0.25">
      <c r="A162" s="399">
        <v>159</v>
      </c>
      <c r="B162" s="408"/>
      <c r="C162" s="410"/>
      <c r="D162" s="359"/>
      <c r="E162" s="359"/>
      <c r="F162" s="409"/>
      <c r="G162" s="359"/>
      <c r="H162" s="359"/>
      <c r="I162" s="359"/>
      <c r="J162" s="404" t="e">
        <f>IF(#REF!="","",IF(LEN(#REF!)&gt;14,IF(ISBLANK(#REF!),"",#REF!),REPLACE(REPLACE(#REF!,1,3,"XXX"),13,2,"XX")))</f>
        <v>#REF!</v>
      </c>
      <c r="K162" s="407"/>
      <c r="L162" s="407"/>
      <c r="M162" s="407"/>
      <c r="N162" s="408"/>
    </row>
    <row r="163" spans="1:14" ht="50.1" customHeight="1" x14ac:dyDescent="0.25">
      <c r="A163" s="406">
        <v>160</v>
      </c>
      <c r="B163" s="408"/>
      <c r="C163" s="410"/>
      <c r="D163" s="359"/>
      <c r="E163" s="359"/>
      <c r="F163" s="409"/>
      <c r="G163" s="359"/>
      <c r="H163" s="359"/>
      <c r="I163" s="359"/>
      <c r="J163" s="404" t="e">
        <f>IF(#REF!="","",IF(LEN(#REF!)&gt;14,IF(ISBLANK(#REF!),"",#REF!),REPLACE(REPLACE(#REF!,1,3,"XXX"),13,2,"XX")))</f>
        <v>#REF!</v>
      </c>
      <c r="K163" s="407"/>
      <c r="L163" s="407"/>
      <c r="M163" s="407"/>
      <c r="N163" s="408"/>
    </row>
    <row r="164" spans="1:14" ht="50.1" customHeight="1" x14ac:dyDescent="0.25">
      <c r="A164" s="399">
        <v>161</v>
      </c>
      <c r="B164" s="408"/>
      <c r="C164" s="410"/>
      <c r="D164" s="359"/>
      <c r="E164" s="359"/>
      <c r="F164" s="409"/>
      <c r="G164" s="359"/>
      <c r="H164" s="359"/>
      <c r="I164" s="359"/>
      <c r="J164" s="404" t="e">
        <f>IF(#REF!="","",IF(LEN(#REF!)&gt;14,IF(ISBLANK(#REF!),"",#REF!),REPLACE(REPLACE(#REF!,1,3,"XXX"),13,2,"XX")))</f>
        <v>#REF!</v>
      </c>
      <c r="K164" s="407"/>
      <c r="L164" s="407"/>
      <c r="M164" s="407"/>
      <c r="N164" s="408"/>
    </row>
    <row r="165" spans="1:14" ht="50.1" customHeight="1" x14ac:dyDescent="0.25">
      <c r="A165" s="399">
        <v>162</v>
      </c>
      <c r="B165" s="408"/>
      <c r="C165" s="410"/>
      <c r="D165" s="359"/>
      <c r="E165" s="359"/>
      <c r="F165" s="409"/>
      <c r="G165" s="359"/>
      <c r="H165" s="359"/>
      <c r="I165" s="359"/>
      <c r="J165" s="404" t="e">
        <f>IF(#REF!="","",IF(LEN(#REF!)&gt;14,IF(ISBLANK(#REF!),"",#REF!),REPLACE(REPLACE(#REF!,1,3,"XXX"),13,2,"XX")))</f>
        <v>#REF!</v>
      </c>
      <c r="K165" s="407"/>
      <c r="L165" s="407"/>
      <c r="M165" s="407"/>
      <c r="N165" s="408"/>
    </row>
    <row r="166" spans="1:14" ht="50.1" customHeight="1" x14ac:dyDescent="0.25">
      <c r="A166" s="406">
        <v>163</v>
      </c>
      <c r="B166" s="408"/>
      <c r="C166" s="410"/>
      <c r="D166" s="359"/>
      <c r="E166" s="359"/>
      <c r="F166" s="409"/>
      <c r="G166" s="359"/>
      <c r="H166" s="359"/>
      <c r="I166" s="359"/>
      <c r="J166" s="404" t="e">
        <f>IF(#REF!="","",IF(LEN(#REF!)&gt;14,IF(ISBLANK(#REF!),"",#REF!),REPLACE(REPLACE(#REF!,1,3,"XXX"),13,2,"XX")))</f>
        <v>#REF!</v>
      </c>
      <c r="K166" s="407"/>
      <c r="L166" s="407"/>
      <c r="M166" s="407"/>
      <c r="N166" s="408"/>
    </row>
    <row r="167" spans="1:14" ht="50.1" customHeight="1" x14ac:dyDescent="0.25">
      <c r="A167" s="399">
        <v>164</v>
      </c>
      <c r="B167" s="408"/>
      <c r="C167" s="410"/>
      <c r="D167" s="359"/>
      <c r="E167" s="359"/>
      <c r="F167" s="409"/>
      <c r="G167" s="359"/>
      <c r="H167" s="359"/>
      <c r="I167" s="359"/>
      <c r="J167" s="404" t="e">
        <f>IF(#REF!="","",IF(LEN(#REF!)&gt;14,IF(ISBLANK(#REF!),"",#REF!),REPLACE(REPLACE(#REF!,1,3,"XXX"),13,2,"XX")))</f>
        <v>#REF!</v>
      </c>
      <c r="K167" s="407"/>
      <c r="L167" s="407"/>
      <c r="M167" s="407"/>
      <c r="N167" s="408"/>
    </row>
    <row r="168" spans="1:14" ht="50.1" customHeight="1" x14ac:dyDescent="0.25">
      <c r="A168" s="399">
        <v>165</v>
      </c>
      <c r="B168" s="408"/>
      <c r="C168" s="410"/>
      <c r="D168" s="359"/>
      <c r="E168" s="359"/>
      <c r="F168" s="409"/>
      <c r="G168" s="359"/>
      <c r="H168" s="359"/>
      <c r="I168" s="359"/>
      <c r="J168" s="404" t="e">
        <f>IF(#REF!="","",IF(LEN(#REF!)&gt;14,IF(ISBLANK(#REF!),"",#REF!),REPLACE(REPLACE(#REF!,1,3,"XXX"),13,2,"XX")))</f>
        <v>#REF!</v>
      </c>
      <c r="K168" s="407"/>
      <c r="L168" s="407"/>
      <c r="M168" s="407"/>
      <c r="N168" s="408"/>
    </row>
    <row r="169" spans="1:14" ht="50.1" customHeight="1" x14ac:dyDescent="0.25">
      <c r="A169" s="406">
        <v>166</v>
      </c>
      <c r="B169" s="408"/>
      <c r="C169" s="410"/>
      <c r="D169" s="359"/>
      <c r="E169" s="359"/>
      <c r="F169" s="409"/>
      <c r="G169" s="359"/>
      <c r="H169" s="359"/>
      <c r="I169" s="359"/>
      <c r="J169" s="404" t="e">
        <f>IF(#REF!="","",IF(LEN(#REF!)&gt;14,IF(ISBLANK(#REF!),"",#REF!),REPLACE(REPLACE(#REF!,1,3,"XXX"),13,2,"XX")))</f>
        <v>#REF!</v>
      </c>
      <c r="K169" s="407"/>
      <c r="L169" s="407"/>
      <c r="M169" s="407"/>
      <c r="N169" s="408"/>
    </row>
    <row r="170" spans="1:14" ht="50.1" customHeight="1" x14ac:dyDescent="0.25">
      <c r="A170" s="399">
        <v>167</v>
      </c>
      <c r="B170" s="408"/>
      <c r="C170" s="410"/>
      <c r="D170" s="359"/>
      <c r="E170" s="359"/>
      <c r="F170" s="409"/>
      <c r="G170" s="359"/>
      <c r="H170" s="359"/>
      <c r="I170" s="359"/>
      <c r="J170" s="404" t="e">
        <f>IF(#REF!="","",IF(LEN(#REF!)&gt;14,IF(ISBLANK(#REF!),"",#REF!),REPLACE(REPLACE(#REF!,1,3,"XXX"),13,2,"XX")))</f>
        <v>#REF!</v>
      </c>
      <c r="K170" s="407"/>
      <c r="L170" s="407"/>
      <c r="M170" s="407"/>
      <c r="N170" s="408"/>
    </row>
    <row r="171" spans="1:14" ht="50.1" customHeight="1" x14ac:dyDescent="0.25">
      <c r="A171" s="399">
        <v>168</v>
      </c>
      <c r="B171" s="408"/>
      <c r="C171" s="410"/>
      <c r="D171" s="359"/>
      <c r="E171" s="359"/>
      <c r="F171" s="409"/>
      <c r="G171" s="359"/>
      <c r="H171" s="359"/>
      <c r="I171" s="359"/>
      <c r="J171" s="404" t="e">
        <f>IF(#REF!="","",IF(LEN(#REF!)&gt;14,IF(ISBLANK(#REF!),"",#REF!),REPLACE(REPLACE(#REF!,1,3,"XXX"),13,2,"XX")))</f>
        <v>#REF!</v>
      </c>
      <c r="K171" s="407"/>
      <c r="L171" s="407"/>
      <c r="M171" s="407"/>
      <c r="N171" s="408"/>
    </row>
    <row r="172" spans="1:14" ht="50.1" customHeight="1" x14ac:dyDescent="0.25">
      <c r="A172" s="406">
        <v>169</v>
      </c>
      <c r="B172" s="408"/>
      <c r="C172" s="410"/>
      <c r="D172" s="359"/>
      <c r="E172" s="359"/>
      <c r="F172" s="409"/>
      <c r="G172" s="359"/>
      <c r="H172" s="359"/>
      <c r="I172" s="359"/>
      <c r="J172" s="404" t="e">
        <f>IF(#REF!="","",IF(LEN(#REF!)&gt;14,IF(ISBLANK(#REF!),"",#REF!),REPLACE(REPLACE(#REF!,1,3,"XXX"),13,2,"XX")))</f>
        <v>#REF!</v>
      </c>
      <c r="K172" s="407"/>
      <c r="L172" s="407"/>
      <c r="M172" s="407"/>
      <c r="N172" s="408"/>
    </row>
    <row r="173" spans="1:14" ht="50.1" customHeight="1" x14ac:dyDescent="0.25">
      <c r="A173" s="399">
        <v>170</v>
      </c>
      <c r="B173" s="408"/>
      <c r="C173" s="410"/>
      <c r="D173" s="359"/>
      <c r="E173" s="359"/>
      <c r="F173" s="409"/>
      <c r="G173" s="359"/>
      <c r="H173" s="359"/>
      <c r="I173" s="359"/>
      <c r="J173" s="404" t="e">
        <f>IF(#REF!="","",IF(LEN(#REF!)&gt;14,IF(ISBLANK(#REF!),"",#REF!),REPLACE(REPLACE(#REF!,1,3,"XXX"),13,2,"XX")))</f>
        <v>#REF!</v>
      </c>
      <c r="K173" s="407"/>
      <c r="L173" s="407"/>
      <c r="M173" s="407"/>
      <c r="N173" s="408"/>
    </row>
    <row r="174" spans="1:14" ht="50.1" customHeight="1" x14ac:dyDescent="0.25">
      <c r="A174" s="399">
        <v>171</v>
      </c>
      <c r="B174" s="408"/>
      <c r="C174" s="410"/>
      <c r="D174" s="359"/>
      <c r="E174" s="359"/>
      <c r="F174" s="409"/>
      <c r="G174" s="359"/>
      <c r="H174" s="359"/>
      <c r="I174" s="359"/>
      <c r="J174" s="404" t="e">
        <f>IF(#REF!="","",IF(LEN(#REF!)&gt;14,IF(ISBLANK(#REF!),"",#REF!),REPLACE(REPLACE(#REF!,1,3,"XXX"),13,2,"XX")))</f>
        <v>#REF!</v>
      </c>
      <c r="K174" s="407"/>
      <c r="L174" s="407"/>
      <c r="M174" s="407"/>
      <c r="N174" s="408"/>
    </row>
    <row r="175" spans="1:14" ht="50.1" customHeight="1" x14ac:dyDescent="0.25">
      <c r="A175" s="406">
        <v>172</v>
      </c>
      <c r="B175" s="408"/>
      <c r="C175" s="410"/>
      <c r="D175" s="359"/>
      <c r="E175" s="359"/>
      <c r="F175" s="409"/>
      <c r="G175" s="359"/>
      <c r="H175" s="359"/>
      <c r="I175" s="359"/>
      <c r="J175" s="404" t="e">
        <f>IF(#REF!="","",IF(LEN(#REF!)&gt;14,IF(ISBLANK(#REF!),"",#REF!),REPLACE(REPLACE(#REF!,1,3,"XXX"),13,2,"XX")))</f>
        <v>#REF!</v>
      </c>
      <c r="K175" s="407"/>
      <c r="L175" s="407"/>
      <c r="M175" s="407"/>
      <c r="N175" s="408"/>
    </row>
    <row r="176" spans="1:14" ht="50.1" customHeight="1" x14ac:dyDescent="0.25">
      <c r="A176" s="399">
        <v>173</v>
      </c>
      <c r="B176" s="408"/>
      <c r="C176" s="410"/>
      <c r="D176" s="359"/>
      <c r="E176" s="359"/>
      <c r="F176" s="409"/>
      <c r="G176" s="359"/>
      <c r="H176" s="359"/>
      <c r="I176" s="359"/>
      <c r="J176" s="404" t="e">
        <f>IF(#REF!="","",IF(LEN(#REF!)&gt;14,IF(ISBLANK(#REF!),"",#REF!),REPLACE(REPLACE(#REF!,1,3,"XXX"),13,2,"XX")))</f>
        <v>#REF!</v>
      </c>
      <c r="K176" s="407"/>
      <c r="L176" s="407"/>
      <c r="M176" s="407"/>
      <c r="N176" s="408"/>
    </row>
    <row r="177" spans="1:14" ht="50.1" customHeight="1" x14ac:dyDescent="0.25">
      <c r="A177" s="399">
        <v>174</v>
      </c>
      <c r="B177" s="408"/>
      <c r="C177" s="410"/>
      <c r="D177" s="359"/>
      <c r="E177" s="359"/>
      <c r="F177" s="409"/>
      <c r="G177" s="359"/>
      <c r="H177" s="359"/>
      <c r="I177" s="359"/>
      <c r="J177" s="404" t="e">
        <f>IF(#REF!="","",IF(LEN(#REF!)&gt;14,IF(ISBLANK(#REF!),"",#REF!),REPLACE(REPLACE(#REF!,1,3,"XXX"),13,2,"XX")))</f>
        <v>#REF!</v>
      </c>
      <c r="K177" s="407"/>
      <c r="L177" s="407"/>
      <c r="M177" s="407"/>
      <c r="N177" s="408"/>
    </row>
    <row r="178" spans="1:14" ht="50.1" customHeight="1" x14ac:dyDescent="0.25">
      <c r="A178" s="406">
        <v>175</v>
      </c>
      <c r="B178" s="408"/>
      <c r="C178" s="410"/>
      <c r="D178" s="359"/>
      <c r="E178" s="359"/>
      <c r="F178" s="409"/>
      <c r="G178" s="359"/>
      <c r="H178" s="359"/>
      <c r="I178" s="359"/>
      <c r="J178" s="404" t="e">
        <f>IF(#REF!="","",IF(LEN(#REF!)&gt;14,IF(ISBLANK(#REF!),"",#REF!),REPLACE(REPLACE(#REF!,1,3,"XXX"),13,2,"XX")))</f>
        <v>#REF!</v>
      </c>
      <c r="K178" s="407"/>
      <c r="L178" s="407"/>
      <c r="M178" s="407"/>
      <c r="N178" s="408"/>
    </row>
    <row r="179" spans="1:14" ht="50.1" customHeight="1" x14ac:dyDescent="0.25">
      <c r="A179" s="399">
        <v>176</v>
      </c>
      <c r="B179" s="408"/>
      <c r="C179" s="410"/>
      <c r="D179" s="359"/>
      <c r="E179" s="359"/>
      <c r="F179" s="409"/>
      <c r="G179" s="359"/>
      <c r="H179" s="359"/>
      <c r="I179" s="359"/>
      <c r="J179" s="404" t="e">
        <f>IF(#REF!="","",IF(LEN(#REF!)&gt;14,IF(ISBLANK(#REF!),"",#REF!),REPLACE(REPLACE(#REF!,1,3,"XXX"),13,2,"XX")))</f>
        <v>#REF!</v>
      </c>
      <c r="K179" s="407"/>
      <c r="L179" s="407"/>
      <c r="M179" s="407"/>
      <c r="N179" s="408"/>
    </row>
    <row r="180" spans="1:14" ht="50.1" customHeight="1" x14ac:dyDescent="0.25">
      <c r="A180" s="399">
        <v>177</v>
      </c>
      <c r="B180" s="408"/>
      <c r="C180" s="410"/>
      <c r="D180" s="359"/>
      <c r="E180" s="359"/>
      <c r="F180" s="409"/>
      <c r="G180" s="359"/>
      <c r="H180" s="359"/>
      <c r="I180" s="359"/>
      <c r="J180" s="404" t="e">
        <f>IF(#REF!="","",IF(LEN(#REF!)&gt;14,IF(ISBLANK(#REF!),"",#REF!),REPLACE(REPLACE(#REF!,1,3,"XXX"),13,2,"XX")))</f>
        <v>#REF!</v>
      </c>
      <c r="K180" s="407"/>
      <c r="L180" s="407"/>
      <c r="M180" s="407"/>
      <c r="N180" s="408"/>
    </row>
    <row r="181" spans="1:14" ht="50.1" customHeight="1" x14ac:dyDescent="0.25">
      <c r="A181" s="406">
        <v>178</v>
      </c>
      <c r="B181" s="408"/>
      <c r="C181" s="410"/>
      <c r="D181" s="359"/>
      <c r="E181" s="359"/>
      <c r="F181" s="409"/>
      <c r="G181" s="359"/>
      <c r="H181" s="359"/>
      <c r="I181" s="359"/>
      <c r="J181" s="404" t="e">
        <f>IF(#REF!="","",IF(LEN(#REF!)&gt;14,IF(ISBLANK(#REF!),"",#REF!),REPLACE(REPLACE(#REF!,1,3,"XXX"),13,2,"XX")))</f>
        <v>#REF!</v>
      </c>
      <c r="K181" s="407"/>
      <c r="L181" s="407"/>
      <c r="M181" s="407"/>
      <c r="N181" s="408"/>
    </row>
    <row r="182" spans="1:14" ht="50.1" customHeight="1" x14ac:dyDescent="0.25">
      <c r="A182" s="399">
        <v>179</v>
      </c>
      <c r="B182" s="408"/>
      <c r="C182" s="410"/>
      <c r="D182" s="359"/>
      <c r="E182" s="359"/>
      <c r="F182" s="409"/>
      <c r="G182" s="359"/>
      <c r="H182" s="359"/>
      <c r="I182" s="359"/>
      <c r="J182" s="404" t="e">
        <f>IF(#REF!="","",IF(LEN(#REF!)&gt;14,IF(ISBLANK(#REF!),"",#REF!),REPLACE(REPLACE(#REF!,1,3,"XXX"),13,2,"XX")))</f>
        <v>#REF!</v>
      </c>
      <c r="K182" s="407"/>
      <c r="L182" s="407"/>
      <c r="M182" s="407"/>
      <c r="N182" s="408"/>
    </row>
    <row r="183" spans="1:14" ht="50.1" customHeight="1" x14ac:dyDescent="0.25">
      <c r="A183" s="399">
        <v>180</v>
      </c>
      <c r="B183" s="408"/>
      <c r="C183" s="410"/>
      <c r="D183" s="359"/>
      <c r="E183" s="359"/>
      <c r="F183" s="409"/>
      <c r="G183" s="359"/>
      <c r="H183" s="359"/>
      <c r="I183" s="359"/>
      <c r="J183" s="404" t="e">
        <f>IF(#REF!="","",IF(LEN(#REF!)&gt;14,IF(ISBLANK(#REF!),"",#REF!),REPLACE(REPLACE(#REF!,1,3,"XXX"),13,2,"XX")))</f>
        <v>#REF!</v>
      </c>
      <c r="K183" s="407"/>
      <c r="L183" s="407"/>
      <c r="M183" s="407"/>
      <c r="N183" s="408"/>
    </row>
    <row r="184" spans="1:14" ht="50.1" customHeight="1" x14ac:dyDescent="0.25">
      <c r="A184" s="406">
        <v>181</v>
      </c>
      <c r="B184" s="408"/>
      <c r="C184" s="410"/>
      <c r="D184" s="359"/>
      <c r="E184" s="359"/>
      <c r="F184" s="409"/>
      <c r="G184" s="359"/>
      <c r="H184" s="359"/>
      <c r="I184" s="359"/>
      <c r="J184" s="404" t="e">
        <f>IF(#REF!="","",IF(LEN(#REF!)&gt;14,IF(ISBLANK(#REF!),"",#REF!),REPLACE(REPLACE(#REF!,1,3,"XXX"),13,2,"XX")))</f>
        <v>#REF!</v>
      </c>
      <c r="K184" s="407"/>
      <c r="L184" s="407"/>
      <c r="M184" s="407"/>
      <c r="N184" s="408"/>
    </row>
    <row r="185" spans="1:14" ht="50.1" customHeight="1" x14ac:dyDescent="0.25">
      <c r="A185" s="399">
        <v>182</v>
      </c>
      <c r="B185" s="408"/>
      <c r="C185" s="410"/>
      <c r="D185" s="359"/>
      <c r="E185" s="359"/>
      <c r="F185" s="409"/>
      <c r="G185" s="359"/>
      <c r="H185" s="359"/>
      <c r="I185" s="359"/>
      <c r="J185" s="404" t="e">
        <f>IF(#REF!="","",IF(LEN(#REF!)&gt;14,IF(ISBLANK(#REF!),"",#REF!),REPLACE(REPLACE(#REF!,1,3,"XXX"),13,2,"XX")))</f>
        <v>#REF!</v>
      </c>
      <c r="K185" s="407"/>
      <c r="L185" s="407"/>
      <c r="M185" s="407"/>
      <c r="N185" s="408"/>
    </row>
    <row r="186" spans="1:14" ht="50.1" customHeight="1" x14ac:dyDescent="0.25">
      <c r="A186" s="399">
        <v>183</v>
      </c>
      <c r="B186" s="408"/>
      <c r="C186" s="410"/>
      <c r="D186" s="359"/>
      <c r="E186" s="359"/>
      <c r="F186" s="409"/>
      <c r="G186" s="359"/>
      <c r="H186" s="359"/>
      <c r="I186" s="359"/>
      <c r="J186" s="404" t="e">
        <f>IF(#REF!="","",IF(LEN(#REF!)&gt;14,IF(ISBLANK(#REF!),"",#REF!),REPLACE(REPLACE(#REF!,1,3,"XXX"),13,2,"XX")))</f>
        <v>#REF!</v>
      </c>
      <c r="K186" s="407"/>
      <c r="L186" s="407"/>
      <c r="M186" s="407"/>
      <c r="N186" s="408"/>
    </row>
    <row r="187" spans="1:14" ht="50.1" customHeight="1" x14ac:dyDescent="0.25">
      <c r="A187" s="406">
        <v>184</v>
      </c>
      <c r="B187" s="408"/>
      <c r="C187" s="410"/>
      <c r="D187" s="359"/>
      <c r="E187" s="359"/>
      <c r="F187" s="409"/>
      <c r="G187" s="359"/>
      <c r="H187" s="359"/>
      <c r="I187" s="359"/>
      <c r="J187" s="404" t="e">
        <f>IF(#REF!="","",IF(LEN(#REF!)&gt;14,IF(ISBLANK(#REF!),"",#REF!),REPLACE(REPLACE(#REF!,1,3,"XXX"),13,2,"XX")))</f>
        <v>#REF!</v>
      </c>
      <c r="K187" s="407"/>
      <c r="L187" s="407"/>
      <c r="M187" s="407"/>
      <c r="N187" s="408"/>
    </row>
    <row r="188" spans="1:14" ht="50.1" customHeight="1" x14ac:dyDescent="0.25">
      <c r="A188" s="399">
        <v>185</v>
      </c>
      <c r="B188" s="408"/>
      <c r="C188" s="410"/>
      <c r="D188" s="359"/>
      <c r="E188" s="359"/>
      <c r="F188" s="409"/>
      <c r="G188" s="359"/>
      <c r="H188" s="359"/>
      <c r="I188" s="359"/>
      <c r="J188" s="404" t="e">
        <f>IF(#REF!="","",IF(LEN(#REF!)&gt;14,IF(ISBLANK(#REF!),"",#REF!),REPLACE(REPLACE(#REF!,1,3,"XXX"),13,2,"XX")))</f>
        <v>#REF!</v>
      </c>
      <c r="K188" s="407"/>
      <c r="L188" s="407"/>
      <c r="M188" s="407"/>
      <c r="N188" s="408"/>
    </row>
    <row r="189" spans="1:14" ht="50.1" customHeight="1" x14ac:dyDescent="0.25">
      <c r="A189" s="399">
        <v>186</v>
      </c>
      <c r="B189" s="408"/>
      <c r="C189" s="410"/>
      <c r="D189" s="359"/>
      <c r="E189" s="359"/>
      <c r="F189" s="409"/>
      <c r="G189" s="359"/>
      <c r="H189" s="359"/>
      <c r="I189" s="359"/>
      <c r="J189" s="404" t="e">
        <f>IF(#REF!="","",IF(LEN(#REF!)&gt;14,IF(ISBLANK(#REF!),"",#REF!),REPLACE(REPLACE(#REF!,1,3,"XXX"),13,2,"XX")))</f>
        <v>#REF!</v>
      </c>
      <c r="K189" s="407"/>
      <c r="L189" s="407"/>
      <c r="M189" s="407"/>
      <c r="N189" s="408"/>
    </row>
    <row r="190" spans="1:14" ht="50.1" customHeight="1" x14ac:dyDescent="0.25">
      <c r="A190" s="406">
        <v>187</v>
      </c>
      <c r="B190" s="408"/>
      <c r="C190" s="410"/>
      <c r="D190" s="359"/>
      <c r="E190" s="359"/>
      <c r="F190" s="409"/>
      <c r="G190" s="359"/>
      <c r="H190" s="359"/>
      <c r="I190" s="359"/>
      <c r="J190" s="404" t="e">
        <f>IF(#REF!="","",IF(LEN(#REF!)&gt;14,IF(ISBLANK(#REF!),"",#REF!),REPLACE(REPLACE(#REF!,1,3,"XXX"),13,2,"XX")))</f>
        <v>#REF!</v>
      </c>
      <c r="K190" s="407"/>
      <c r="L190" s="407"/>
      <c r="M190" s="407"/>
      <c r="N190" s="408"/>
    </row>
    <row r="191" spans="1:14" ht="50.1" customHeight="1" x14ac:dyDescent="0.25">
      <c r="A191" s="399">
        <v>188</v>
      </c>
      <c r="B191" s="408"/>
      <c r="C191" s="410"/>
      <c r="D191" s="359"/>
      <c r="E191" s="359"/>
      <c r="F191" s="409"/>
      <c r="G191" s="359"/>
      <c r="H191" s="359"/>
      <c r="I191" s="359"/>
      <c r="J191" s="404" t="e">
        <f>IF(#REF!="","",IF(LEN(#REF!)&gt;14,IF(ISBLANK(#REF!),"",#REF!),REPLACE(REPLACE(#REF!,1,3,"XXX"),13,2,"XX")))</f>
        <v>#REF!</v>
      </c>
      <c r="K191" s="407"/>
      <c r="L191" s="407"/>
      <c r="M191" s="407"/>
      <c r="N191" s="408"/>
    </row>
    <row r="192" spans="1:14" ht="50.1" customHeight="1" x14ac:dyDescent="0.25">
      <c r="A192" s="399">
        <v>189</v>
      </c>
      <c r="B192" s="408"/>
      <c r="C192" s="410"/>
      <c r="D192" s="359"/>
      <c r="E192" s="359"/>
      <c r="F192" s="409"/>
      <c r="G192" s="359"/>
      <c r="H192" s="359"/>
      <c r="I192" s="359"/>
      <c r="J192" s="404" t="e">
        <f>IF(#REF!="","",IF(LEN(#REF!)&gt;14,IF(ISBLANK(#REF!),"",#REF!),REPLACE(REPLACE(#REF!,1,3,"XXX"),13,2,"XX")))</f>
        <v>#REF!</v>
      </c>
      <c r="K192" s="407"/>
      <c r="L192" s="407"/>
      <c r="M192" s="407"/>
      <c r="N192" s="408"/>
    </row>
    <row r="193" spans="1:14" ht="50.1" customHeight="1" x14ac:dyDescent="0.25">
      <c r="A193" s="406">
        <v>190</v>
      </c>
      <c r="B193" s="408"/>
      <c r="C193" s="410"/>
      <c r="D193" s="359"/>
      <c r="E193" s="359"/>
      <c r="F193" s="409"/>
      <c r="G193" s="359"/>
      <c r="H193" s="359"/>
      <c r="I193" s="359"/>
      <c r="J193" s="404" t="e">
        <f>IF(#REF!="","",IF(LEN(#REF!)&gt;14,IF(ISBLANK(#REF!),"",#REF!),REPLACE(REPLACE(#REF!,1,3,"XXX"),13,2,"XX")))</f>
        <v>#REF!</v>
      </c>
      <c r="K193" s="407"/>
      <c r="L193" s="407"/>
      <c r="M193" s="407"/>
      <c r="N193" s="408"/>
    </row>
    <row r="194" spans="1:14" ht="50.1" customHeight="1" x14ac:dyDescent="0.25">
      <c r="A194" s="399">
        <v>191</v>
      </c>
      <c r="B194" s="408"/>
      <c r="C194" s="410"/>
      <c r="D194" s="359"/>
      <c r="E194" s="359"/>
      <c r="F194" s="409"/>
      <c r="G194" s="359"/>
      <c r="H194" s="359"/>
      <c r="I194" s="359"/>
      <c r="J194" s="404" t="e">
        <f>IF(#REF!="","",IF(LEN(#REF!)&gt;14,IF(ISBLANK(#REF!),"",#REF!),REPLACE(REPLACE(#REF!,1,3,"XXX"),13,2,"XX")))</f>
        <v>#REF!</v>
      </c>
      <c r="K194" s="407"/>
      <c r="L194" s="407"/>
      <c r="M194" s="407"/>
      <c r="N194" s="408"/>
    </row>
    <row r="195" spans="1:14" ht="50.1" customHeight="1" x14ac:dyDescent="0.25">
      <c r="A195" s="399">
        <v>192</v>
      </c>
      <c r="B195" s="408"/>
      <c r="C195" s="410"/>
      <c r="D195" s="359"/>
      <c r="E195" s="359"/>
      <c r="F195" s="409"/>
      <c r="G195" s="359"/>
      <c r="H195" s="359"/>
      <c r="I195" s="359"/>
      <c r="J195" s="404" t="e">
        <f>IF(#REF!="","",IF(LEN(#REF!)&gt;14,IF(ISBLANK(#REF!),"",#REF!),REPLACE(REPLACE(#REF!,1,3,"XXX"),13,2,"XX")))</f>
        <v>#REF!</v>
      </c>
      <c r="K195" s="407"/>
      <c r="L195" s="407"/>
      <c r="M195" s="407"/>
      <c r="N195" s="408"/>
    </row>
    <row r="196" spans="1:14" ht="50.1" customHeight="1" x14ac:dyDescent="0.25">
      <c r="A196" s="406">
        <v>193</v>
      </c>
      <c r="B196" s="408"/>
      <c r="C196" s="410"/>
      <c r="D196" s="359"/>
      <c r="E196" s="359"/>
      <c r="F196" s="409"/>
      <c r="G196" s="359"/>
      <c r="H196" s="359"/>
      <c r="I196" s="359"/>
      <c r="J196" s="404" t="e">
        <f>IF(#REF!="","",IF(LEN(#REF!)&gt;14,IF(ISBLANK(#REF!),"",#REF!),REPLACE(REPLACE(#REF!,1,3,"XXX"),13,2,"XX")))</f>
        <v>#REF!</v>
      </c>
      <c r="K196" s="407"/>
      <c r="L196" s="407"/>
      <c r="M196" s="407"/>
      <c r="N196" s="408"/>
    </row>
    <row r="197" spans="1:14" ht="50.1" customHeight="1" x14ac:dyDescent="0.25">
      <c r="A197" s="399">
        <v>194</v>
      </c>
      <c r="B197" s="408"/>
      <c r="C197" s="410"/>
      <c r="D197" s="359"/>
      <c r="E197" s="359"/>
      <c r="F197" s="409"/>
      <c r="G197" s="359"/>
      <c r="H197" s="359"/>
      <c r="I197" s="359"/>
      <c r="J197" s="404" t="e">
        <f>IF(#REF!="","",IF(LEN(#REF!)&gt;14,IF(ISBLANK(#REF!),"",#REF!),REPLACE(REPLACE(#REF!,1,3,"XXX"),13,2,"XX")))</f>
        <v>#REF!</v>
      </c>
      <c r="K197" s="407"/>
      <c r="L197" s="407"/>
      <c r="M197" s="407"/>
      <c r="N197" s="408"/>
    </row>
    <row r="198" spans="1:14" ht="50.1" customHeight="1" x14ac:dyDescent="0.25">
      <c r="A198" s="399">
        <v>195</v>
      </c>
      <c r="B198" s="408"/>
      <c r="C198" s="410"/>
      <c r="D198" s="359"/>
      <c r="E198" s="359"/>
      <c r="F198" s="409"/>
      <c r="G198" s="359"/>
      <c r="H198" s="359"/>
      <c r="I198" s="359"/>
      <c r="J198" s="404" t="e">
        <f>IF(#REF!="","",IF(LEN(#REF!)&gt;14,IF(ISBLANK(#REF!),"",#REF!),REPLACE(REPLACE(#REF!,1,3,"XXX"),13,2,"XX")))</f>
        <v>#REF!</v>
      </c>
      <c r="K198" s="407"/>
      <c r="L198" s="407"/>
      <c r="M198" s="407"/>
      <c r="N198" s="408"/>
    </row>
    <row r="199" spans="1:14" ht="50.1" customHeight="1" x14ac:dyDescent="0.25">
      <c r="A199" s="406">
        <v>196</v>
      </c>
      <c r="B199" s="408"/>
      <c r="C199" s="410"/>
      <c r="D199" s="359"/>
      <c r="E199" s="359"/>
      <c r="F199" s="409"/>
      <c r="G199" s="359"/>
      <c r="H199" s="359"/>
      <c r="I199" s="359"/>
      <c r="J199" s="404" t="e">
        <f>IF(#REF!="","",IF(LEN(#REF!)&gt;14,IF(ISBLANK(#REF!),"",#REF!),REPLACE(REPLACE(#REF!,1,3,"XXX"),13,2,"XX")))</f>
        <v>#REF!</v>
      </c>
      <c r="K199" s="407"/>
      <c r="L199" s="407"/>
      <c r="M199" s="407"/>
      <c r="N199" s="408"/>
    </row>
    <row r="200" spans="1:14" ht="50.1" customHeight="1" x14ac:dyDescent="0.25">
      <c r="A200" s="399">
        <v>197</v>
      </c>
      <c r="B200" s="408"/>
      <c r="C200" s="410"/>
      <c r="D200" s="359"/>
      <c r="E200" s="359"/>
      <c r="F200" s="409"/>
      <c r="G200" s="359"/>
      <c r="H200" s="359"/>
      <c r="I200" s="359"/>
      <c r="J200" s="404" t="e">
        <f>IF(#REF!="","",IF(LEN(#REF!)&gt;14,IF(ISBLANK(#REF!),"",#REF!),REPLACE(REPLACE(#REF!,1,3,"XXX"),13,2,"XX")))</f>
        <v>#REF!</v>
      </c>
      <c r="K200" s="407"/>
      <c r="L200" s="407"/>
      <c r="M200" s="407"/>
      <c r="N200" s="408"/>
    </row>
    <row r="201" spans="1:14" ht="50.1" customHeight="1" x14ac:dyDescent="0.25">
      <c r="A201" s="399">
        <v>198</v>
      </c>
      <c r="B201" s="408"/>
      <c r="C201" s="410"/>
      <c r="D201" s="359"/>
      <c r="E201" s="359"/>
      <c r="F201" s="409"/>
      <c r="G201" s="359"/>
      <c r="H201" s="359"/>
      <c r="I201" s="359"/>
      <c r="J201" s="404" t="e">
        <f>IF(#REF!="","",IF(LEN(#REF!)&gt;14,IF(ISBLANK(#REF!),"",#REF!),REPLACE(REPLACE(#REF!,1,3,"XXX"),13,2,"XX")))</f>
        <v>#REF!</v>
      </c>
      <c r="K201" s="407"/>
      <c r="L201" s="407"/>
      <c r="M201" s="407"/>
      <c r="N201" s="408"/>
    </row>
    <row r="202" spans="1:14" ht="50.1" customHeight="1" x14ac:dyDescent="0.25">
      <c r="A202" s="406">
        <v>199</v>
      </c>
      <c r="B202" s="408"/>
      <c r="C202" s="410"/>
      <c r="D202" s="359"/>
      <c r="E202" s="359"/>
      <c r="F202" s="409"/>
      <c r="G202" s="359"/>
      <c r="H202" s="359"/>
      <c r="I202" s="359"/>
      <c r="J202" s="404" t="e">
        <f>IF(#REF!="","",IF(LEN(#REF!)&gt;14,IF(ISBLANK(#REF!),"",#REF!),REPLACE(REPLACE(#REF!,1,3,"XXX"),13,2,"XX")))</f>
        <v>#REF!</v>
      </c>
      <c r="K202" s="407"/>
      <c r="L202" s="407"/>
      <c r="M202" s="407"/>
      <c r="N202" s="408"/>
    </row>
    <row r="203" spans="1:14" ht="50.1" customHeight="1" x14ac:dyDescent="0.25">
      <c r="A203" s="399">
        <v>200</v>
      </c>
      <c r="B203" s="408"/>
      <c r="C203" s="410"/>
      <c r="D203" s="359"/>
      <c r="E203" s="359"/>
      <c r="F203" s="409"/>
      <c r="G203" s="359"/>
      <c r="H203" s="359"/>
      <c r="I203" s="359"/>
      <c r="J203" s="404" t="e">
        <f>IF(#REF!="","",IF(LEN(#REF!)&gt;14,IF(ISBLANK(#REF!),"",#REF!),REPLACE(REPLACE(#REF!,1,3,"XXX"),13,2,"XX")))</f>
        <v>#REF!</v>
      </c>
      <c r="K203" s="407"/>
      <c r="L203" s="407"/>
      <c r="M203" s="407"/>
      <c r="N203" s="408"/>
    </row>
    <row r="204" spans="1:14" ht="50.1" customHeight="1" x14ac:dyDescent="0.25">
      <c r="A204" s="399">
        <v>201</v>
      </c>
      <c r="B204" s="408"/>
      <c r="C204" s="410"/>
      <c r="D204" s="359"/>
      <c r="E204" s="359"/>
      <c r="F204" s="409"/>
      <c r="G204" s="359"/>
      <c r="H204" s="359"/>
      <c r="I204" s="359"/>
      <c r="J204" s="404" t="e">
        <f>IF(#REF!="","",IF(LEN(#REF!)&gt;14,IF(ISBLANK(#REF!),"",#REF!),REPLACE(REPLACE(#REF!,1,3,"XXX"),13,2,"XX")))</f>
        <v>#REF!</v>
      </c>
      <c r="K204" s="407"/>
      <c r="L204" s="407"/>
      <c r="M204" s="407"/>
      <c r="N204" s="408"/>
    </row>
    <row r="205" spans="1:14" ht="50.1" customHeight="1" x14ac:dyDescent="0.25">
      <c r="A205" s="406">
        <v>202</v>
      </c>
      <c r="B205" s="408"/>
      <c r="C205" s="410"/>
      <c r="D205" s="359"/>
      <c r="E205" s="359"/>
      <c r="F205" s="409"/>
      <c r="G205" s="359"/>
      <c r="H205" s="359"/>
      <c r="I205" s="359"/>
      <c r="J205" s="404" t="e">
        <f>IF(#REF!="","",IF(LEN(#REF!)&gt;14,IF(ISBLANK(#REF!),"",#REF!),REPLACE(REPLACE(#REF!,1,3,"XXX"),13,2,"XX")))</f>
        <v>#REF!</v>
      </c>
      <c r="K205" s="407"/>
      <c r="L205" s="407"/>
      <c r="M205" s="407"/>
      <c r="N205" s="408"/>
    </row>
    <row r="206" spans="1:14" ht="50.1" customHeight="1" x14ac:dyDescent="0.25">
      <c r="A206" s="399">
        <v>203</v>
      </c>
      <c r="B206" s="408"/>
      <c r="C206" s="410"/>
      <c r="D206" s="359"/>
      <c r="E206" s="359"/>
      <c r="F206" s="409"/>
      <c r="G206" s="359"/>
      <c r="H206" s="359"/>
      <c r="I206" s="359"/>
      <c r="J206" s="404" t="e">
        <f>IF(#REF!="","",IF(LEN(#REF!)&gt;14,IF(ISBLANK(#REF!),"",#REF!),REPLACE(REPLACE(#REF!,1,3,"XXX"),13,2,"XX")))</f>
        <v>#REF!</v>
      </c>
      <c r="K206" s="407"/>
      <c r="L206" s="407"/>
      <c r="M206" s="407"/>
      <c r="N206" s="408"/>
    </row>
    <row r="207" spans="1:14" ht="50.1" customHeight="1" x14ac:dyDescent="0.25">
      <c r="A207" s="399">
        <v>204</v>
      </c>
      <c r="B207" s="408"/>
      <c r="C207" s="410"/>
      <c r="D207" s="359"/>
      <c r="E207" s="359"/>
      <c r="F207" s="409"/>
      <c r="G207" s="359"/>
      <c r="H207" s="359"/>
      <c r="I207" s="359"/>
      <c r="J207" s="404" t="e">
        <f>IF(#REF!="","",IF(LEN(#REF!)&gt;14,IF(ISBLANK(#REF!),"",#REF!),REPLACE(REPLACE(#REF!,1,3,"XXX"),13,2,"XX")))</f>
        <v>#REF!</v>
      </c>
      <c r="K207" s="407"/>
      <c r="L207" s="407"/>
      <c r="M207" s="407"/>
      <c r="N207" s="408"/>
    </row>
    <row r="208" spans="1:14" ht="50.1" customHeight="1" x14ac:dyDescent="0.25">
      <c r="A208" s="406">
        <v>205</v>
      </c>
      <c r="B208" s="408"/>
      <c r="C208" s="410"/>
      <c r="D208" s="359"/>
      <c r="E208" s="359"/>
      <c r="F208" s="409"/>
      <c r="G208" s="359"/>
      <c r="H208" s="359"/>
      <c r="I208" s="359"/>
      <c r="J208" s="404" t="e">
        <f>IF(#REF!="","",IF(LEN(#REF!)&gt;14,IF(ISBLANK(#REF!),"",#REF!),REPLACE(REPLACE(#REF!,1,3,"XXX"),13,2,"XX")))</f>
        <v>#REF!</v>
      </c>
      <c r="K208" s="407"/>
      <c r="L208" s="407"/>
      <c r="M208" s="407"/>
      <c r="N208" s="408"/>
    </row>
    <row r="209" spans="1:14" ht="50.1" customHeight="1" x14ac:dyDescent="0.25">
      <c r="A209" s="399">
        <v>206</v>
      </c>
      <c r="B209" s="408"/>
      <c r="C209" s="410"/>
      <c r="D209" s="359"/>
      <c r="E209" s="359"/>
      <c r="F209" s="409"/>
      <c r="G209" s="359"/>
      <c r="H209" s="359"/>
      <c r="I209" s="359"/>
      <c r="J209" s="404" t="e">
        <f>IF(#REF!="","",IF(LEN(#REF!)&gt;14,IF(ISBLANK(#REF!),"",#REF!),REPLACE(REPLACE(#REF!,1,3,"XXX"),13,2,"XX")))</f>
        <v>#REF!</v>
      </c>
      <c r="K209" s="407"/>
      <c r="L209" s="407"/>
      <c r="M209" s="407"/>
      <c r="N209" s="408"/>
    </row>
    <row r="210" spans="1:14" ht="50.1" customHeight="1" x14ac:dyDescent="0.25">
      <c r="A210" s="399">
        <v>207</v>
      </c>
      <c r="B210" s="408"/>
      <c r="C210" s="410"/>
      <c r="D210" s="359"/>
      <c r="E210" s="359"/>
      <c r="F210" s="409"/>
      <c r="G210" s="359"/>
      <c r="H210" s="359"/>
      <c r="I210" s="359"/>
      <c r="J210" s="404" t="e">
        <f>IF(#REF!="","",IF(LEN(#REF!)&gt;14,IF(ISBLANK(#REF!),"",#REF!),REPLACE(REPLACE(#REF!,1,3,"XXX"),13,2,"XX")))</f>
        <v>#REF!</v>
      </c>
      <c r="K210" s="407"/>
      <c r="L210" s="407"/>
      <c r="M210" s="407"/>
      <c r="N210" s="408"/>
    </row>
    <row r="211" spans="1:14" ht="50.1" customHeight="1" x14ac:dyDescent="0.25">
      <c r="A211" s="406">
        <v>208</v>
      </c>
      <c r="B211" s="408"/>
      <c r="C211" s="410"/>
      <c r="D211" s="359"/>
      <c r="E211" s="359"/>
      <c r="F211" s="409"/>
      <c r="G211" s="359"/>
      <c r="H211" s="359"/>
      <c r="I211" s="359"/>
      <c r="J211" s="404" t="e">
        <f>IF(#REF!="","",IF(LEN(#REF!)&gt;14,IF(ISBLANK(#REF!),"",#REF!),REPLACE(REPLACE(#REF!,1,3,"XXX"),13,2,"XX")))</f>
        <v>#REF!</v>
      </c>
      <c r="K211" s="407"/>
      <c r="L211" s="407"/>
      <c r="M211" s="407"/>
      <c r="N211" s="408"/>
    </row>
    <row r="212" spans="1:14" ht="50.1" customHeight="1" x14ac:dyDescent="0.25">
      <c r="A212" s="399">
        <v>209</v>
      </c>
      <c r="B212" s="408"/>
      <c r="C212" s="410"/>
      <c r="D212" s="359"/>
      <c r="E212" s="359"/>
      <c r="F212" s="409"/>
      <c r="G212" s="359"/>
      <c r="H212" s="359"/>
      <c r="I212" s="359"/>
      <c r="J212" s="404" t="e">
        <f>IF(#REF!="","",IF(LEN(#REF!)&gt;14,IF(ISBLANK(#REF!),"",#REF!),REPLACE(REPLACE(#REF!,1,3,"XXX"),13,2,"XX")))</f>
        <v>#REF!</v>
      </c>
      <c r="K212" s="407"/>
      <c r="L212" s="407"/>
      <c r="M212" s="407"/>
      <c r="N212" s="408"/>
    </row>
    <row r="213" spans="1:14" ht="50.1" customHeight="1" x14ac:dyDescent="0.25">
      <c r="A213" s="399">
        <v>210</v>
      </c>
      <c r="B213" s="408"/>
      <c r="C213" s="410"/>
      <c r="D213" s="359"/>
      <c r="E213" s="359"/>
      <c r="F213" s="409"/>
      <c r="G213" s="359"/>
      <c r="H213" s="359"/>
      <c r="I213" s="359"/>
      <c r="J213" s="404" t="e">
        <f>IF(#REF!="","",IF(LEN(#REF!)&gt;14,IF(ISBLANK(#REF!),"",#REF!),REPLACE(REPLACE(#REF!,1,3,"XXX"),13,2,"XX")))</f>
        <v>#REF!</v>
      </c>
      <c r="K213" s="407"/>
      <c r="L213" s="407"/>
      <c r="M213" s="415"/>
      <c r="N213" s="408"/>
    </row>
    <row r="214" spans="1:14" ht="50.1" customHeight="1" x14ac:dyDescent="0.25">
      <c r="A214" s="406">
        <v>211</v>
      </c>
      <c r="B214" s="408"/>
      <c r="C214" s="410"/>
      <c r="D214" s="359"/>
      <c r="E214" s="359"/>
      <c r="F214" s="409"/>
      <c r="G214" s="359"/>
      <c r="H214" s="359"/>
      <c r="I214" s="359"/>
      <c r="J214" s="404" t="e">
        <f>IF(#REF!="","",IF(LEN(#REF!)&gt;14,IF(ISBLANK(#REF!),"",#REF!),REPLACE(REPLACE(#REF!,1,3,"XXX"),13,2,"XX")))</f>
        <v>#REF!</v>
      </c>
      <c r="K214" s="407"/>
      <c r="L214" s="407"/>
      <c r="M214" s="407"/>
      <c r="N214" s="408"/>
    </row>
    <row r="215" spans="1:14" ht="50.1" customHeight="1" x14ac:dyDescent="0.25">
      <c r="A215" s="399">
        <v>212</v>
      </c>
      <c r="B215" s="408"/>
      <c r="C215" s="410"/>
      <c r="D215" s="359"/>
      <c r="E215" s="359"/>
      <c r="F215" s="409"/>
      <c r="G215" s="359"/>
      <c r="H215" s="359"/>
      <c r="I215" s="359"/>
      <c r="J215" s="404" t="e">
        <f>IF(#REF!="","",IF(LEN(#REF!)&gt;14,IF(ISBLANK(#REF!),"",#REF!),REPLACE(REPLACE(#REF!,1,3,"XXX"),13,2,"XX")))</f>
        <v>#REF!</v>
      </c>
      <c r="K215" s="407"/>
      <c r="L215" s="407"/>
      <c r="M215" s="407"/>
      <c r="N215" s="408"/>
    </row>
    <row r="216" spans="1:14" ht="50.1" customHeight="1" x14ac:dyDescent="0.25">
      <c r="A216" s="399">
        <v>213</v>
      </c>
      <c r="B216" s="408"/>
      <c r="C216" s="410"/>
      <c r="D216" s="359"/>
      <c r="E216" s="359"/>
      <c r="F216" s="409"/>
      <c r="G216" s="359"/>
      <c r="H216" s="359"/>
      <c r="I216" s="359"/>
      <c r="J216" s="404" t="e">
        <f>IF(#REF!="","",IF(LEN(#REF!)&gt;14,IF(ISBLANK(#REF!),"",#REF!),REPLACE(REPLACE(#REF!,1,3,"XXX"),13,2,"XX")))</f>
        <v>#REF!</v>
      </c>
      <c r="K216" s="407"/>
      <c r="L216" s="407"/>
      <c r="M216" s="407"/>
      <c r="N216" s="408"/>
    </row>
    <row r="217" spans="1:14" ht="50.1" customHeight="1" x14ac:dyDescent="0.25">
      <c r="A217" s="406">
        <v>214</v>
      </c>
      <c r="B217" s="408"/>
      <c r="C217" s="410"/>
      <c r="D217" s="359"/>
      <c r="E217" s="359"/>
      <c r="F217" s="409"/>
      <c r="G217" s="359"/>
      <c r="H217" s="359"/>
      <c r="I217" s="359"/>
      <c r="J217" s="404" t="e">
        <f>IF(#REF!="","",IF(LEN(#REF!)&gt;14,IF(ISBLANK(#REF!),"",#REF!),REPLACE(REPLACE(#REF!,1,3,"XXX"),13,2,"XX")))</f>
        <v>#REF!</v>
      </c>
      <c r="K217" s="407"/>
      <c r="L217" s="407"/>
      <c r="M217" s="407"/>
      <c r="N217" s="408"/>
    </row>
    <row r="218" spans="1:14" ht="50.1" customHeight="1" x14ac:dyDescent="0.25">
      <c r="A218" s="399">
        <v>215</v>
      </c>
      <c r="B218" s="408"/>
      <c r="C218" s="410"/>
      <c r="D218" s="359"/>
      <c r="E218" s="359"/>
      <c r="F218" s="409"/>
      <c r="G218" s="359"/>
      <c r="H218" s="359"/>
      <c r="I218" s="359"/>
      <c r="J218" s="404" t="e">
        <f>IF(#REF!="","",IF(LEN(#REF!)&gt;14,IF(ISBLANK(#REF!),"",#REF!),REPLACE(REPLACE(#REF!,1,3,"XXX"),13,2,"XX")))</f>
        <v>#REF!</v>
      </c>
      <c r="K218" s="407"/>
      <c r="L218" s="407"/>
      <c r="M218" s="407"/>
      <c r="N218" s="408"/>
    </row>
    <row r="219" spans="1:14" ht="50.1" customHeight="1" x14ac:dyDescent="0.25">
      <c r="A219" s="399">
        <v>216</v>
      </c>
      <c r="B219" s="408"/>
      <c r="C219" s="410"/>
      <c r="D219" s="359"/>
      <c r="E219" s="359"/>
      <c r="F219" s="409"/>
      <c r="G219" s="359"/>
      <c r="H219" s="359"/>
      <c r="I219" s="359"/>
      <c r="J219" s="404" t="e">
        <f>IF(#REF!="","",IF(LEN(#REF!)&gt;14,IF(ISBLANK(#REF!),"",#REF!),REPLACE(REPLACE(#REF!,1,3,"XXX"),13,2,"XX")))</f>
        <v>#REF!</v>
      </c>
      <c r="K219" s="407"/>
      <c r="L219" s="407"/>
      <c r="M219" s="407"/>
      <c r="N219" s="408"/>
    </row>
    <row r="220" spans="1:14" ht="50.1" customHeight="1" x14ac:dyDescent="0.25">
      <c r="A220" s="406">
        <v>217</v>
      </c>
      <c r="B220" s="408"/>
      <c r="C220" s="410"/>
      <c r="D220" s="359"/>
      <c r="E220" s="359"/>
      <c r="F220" s="409"/>
      <c r="G220" s="359"/>
      <c r="H220" s="359"/>
      <c r="I220" s="359"/>
      <c r="J220" s="404" t="e">
        <f>IF(#REF!="","",IF(LEN(#REF!)&gt;14,IF(ISBLANK(#REF!),"",#REF!),REPLACE(REPLACE(#REF!,1,3,"XXX"),13,2,"XX")))</f>
        <v>#REF!</v>
      </c>
      <c r="K220" s="407"/>
      <c r="L220" s="407"/>
      <c r="M220" s="407"/>
      <c r="N220" s="408"/>
    </row>
    <row r="221" spans="1:14" ht="50.1" customHeight="1" x14ac:dyDescent="0.25">
      <c r="A221" s="399">
        <v>218</v>
      </c>
      <c r="B221" s="408"/>
      <c r="C221" s="410"/>
      <c r="D221" s="359"/>
      <c r="E221" s="359"/>
      <c r="F221" s="409"/>
      <c r="G221" s="359"/>
      <c r="H221" s="359"/>
      <c r="I221" s="359"/>
      <c r="J221" s="404" t="e">
        <f>IF(#REF!="","",IF(LEN(#REF!)&gt;14,IF(ISBLANK(#REF!),"",#REF!),REPLACE(REPLACE(#REF!,1,3,"XXX"),13,2,"XX")))</f>
        <v>#REF!</v>
      </c>
      <c r="K221" s="407"/>
      <c r="L221" s="407"/>
      <c r="M221" s="407"/>
      <c r="N221" s="408"/>
    </row>
    <row r="222" spans="1:14" ht="50.1" customHeight="1" x14ac:dyDescent="0.25">
      <c r="A222" s="399">
        <v>219</v>
      </c>
      <c r="B222" s="408"/>
      <c r="C222" s="410"/>
      <c r="D222" s="359"/>
      <c r="E222" s="359"/>
      <c r="F222" s="409"/>
      <c r="G222" s="359"/>
      <c r="H222" s="359"/>
      <c r="I222" s="359"/>
      <c r="J222" s="404" t="e">
        <f>IF(#REF!="","",IF(LEN(#REF!)&gt;14,IF(ISBLANK(#REF!),"",#REF!),REPLACE(REPLACE(#REF!,1,3,"XXX"),13,2,"XX")))</f>
        <v>#REF!</v>
      </c>
      <c r="K222" s="407"/>
      <c r="L222" s="407"/>
      <c r="M222" s="407"/>
      <c r="N222" s="408"/>
    </row>
    <row r="223" spans="1:14" ht="50.1" customHeight="1" x14ac:dyDescent="0.25">
      <c r="A223" s="406">
        <v>220</v>
      </c>
      <c r="B223" s="408"/>
      <c r="C223" s="410"/>
      <c r="D223" s="359"/>
      <c r="E223" s="359"/>
      <c r="F223" s="409"/>
      <c r="G223" s="359"/>
      <c r="H223" s="359"/>
      <c r="I223" s="359"/>
      <c r="J223" s="404" t="e">
        <f>IF(#REF!="","",IF(LEN(#REF!)&gt;14,IF(ISBLANK(#REF!),"",#REF!),REPLACE(REPLACE(#REF!,1,3,"XXX"),13,2,"XX")))</f>
        <v>#REF!</v>
      </c>
      <c r="K223" s="407"/>
      <c r="L223" s="407"/>
      <c r="M223" s="407"/>
      <c r="N223" s="408"/>
    </row>
    <row r="224" spans="1:14" ht="50.1" customHeight="1" x14ac:dyDescent="0.25">
      <c r="A224" s="399">
        <v>221</v>
      </c>
      <c r="B224" s="408"/>
      <c r="C224" s="410"/>
      <c r="D224" s="359"/>
      <c r="E224" s="359"/>
      <c r="F224" s="409"/>
      <c r="G224" s="359"/>
      <c r="H224" s="359"/>
      <c r="I224" s="359"/>
      <c r="J224" s="404" t="e">
        <f>IF(#REF!="","",IF(LEN(#REF!)&gt;14,IF(ISBLANK(#REF!),"",#REF!),REPLACE(REPLACE(#REF!,1,3,"XXX"),13,2,"XX")))</f>
        <v>#REF!</v>
      </c>
      <c r="K224" s="407"/>
      <c r="L224" s="407"/>
      <c r="M224" s="407"/>
      <c r="N224" s="408"/>
    </row>
    <row r="225" spans="1:14" ht="50.1" customHeight="1" x14ac:dyDescent="0.25">
      <c r="A225" s="399">
        <v>222</v>
      </c>
      <c r="B225" s="408"/>
      <c r="C225" s="410"/>
      <c r="D225" s="359"/>
      <c r="E225" s="359"/>
      <c r="F225" s="409"/>
      <c r="G225" s="359"/>
      <c r="H225" s="359"/>
      <c r="I225" s="359"/>
      <c r="J225" s="404" t="e">
        <f>IF(#REF!="","",IF(LEN(#REF!)&gt;14,IF(ISBLANK(#REF!),"",#REF!),REPLACE(REPLACE(#REF!,1,3,"XXX"),13,2,"XX")))</f>
        <v>#REF!</v>
      </c>
      <c r="K225" s="407"/>
      <c r="L225" s="407"/>
      <c r="M225" s="407"/>
      <c r="N225" s="408"/>
    </row>
    <row r="226" spans="1:14" ht="50.1" customHeight="1" x14ac:dyDescent="0.25">
      <c r="A226" s="406">
        <v>223</v>
      </c>
      <c r="B226" s="408"/>
      <c r="C226" s="410"/>
      <c r="D226" s="359"/>
      <c r="E226" s="359"/>
      <c r="F226" s="409"/>
      <c r="G226" s="359"/>
      <c r="H226" s="359"/>
      <c r="I226" s="359"/>
      <c r="J226" s="404" t="e">
        <f>IF(#REF!="","",IF(LEN(#REF!)&gt;14,IF(ISBLANK(#REF!),"",#REF!),REPLACE(REPLACE(#REF!,1,3,"XXX"),13,2,"XX")))</f>
        <v>#REF!</v>
      </c>
      <c r="K226" s="407"/>
      <c r="L226" s="407"/>
      <c r="M226" s="407"/>
      <c r="N226" s="408"/>
    </row>
    <row r="227" spans="1:14" ht="50.1" customHeight="1" x14ac:dyDescent="0.25">
      <c r="A227" s="399">
        <v>224</v>
      </c>
      <c r="B227" s="408"/>
      <c r="C227" s="410"/>
      <c r="D227" s="359"/>
      <c r="E227" s="359"/>
      <c r="F227" s="409"/>
      <c r="G227" s="359"/>
      <c r="H227" s="359"/>
      <c r="I227" s="359"/>
      <c r="J227" s="404" t="e">
        <f>IF(#REF!="","",IF(LEN(#REF!)&gt;14,IF(ISBLANK(#REF!),"",#REF!),REPLACE(REPLACE(#REF!,1,3,"XXX"),13,2,"XX")))</f>
        <v>#REF!</v>
      </c>
      <c r="K227" s="407"/>
      <c r="L227" s="407"/>
      <c r="M227" s="407"/>
      <c r="N227" s="408"/>
    </row>
    <row r="228" spans="1:14" ht="50.1" customHeight="1" x14ac:dyDescent="0.25">
      <c r="A228" s="399">
        <v>225</v>
      </c>
      <c r="B228" s="408"/>
      <c r="C228" s="410"/>
      <c r="D228" s="359"/>
      <c r="E228" s="359"/>
      <c r="F228" s="409"/>
      <c r="G228" s="359"/>
      <c r="H228" s="359"/>
      <c r="I228" s="359"/>
      <c r="J228" s="404" t="e">
        <f>IF(#REF!="","",IF(LEN(#REF!)&gt;14,IF(ISBLANK(#REF!),"",#REF!),REPLACE(REPLACE(#REF!,1,3,"XXX"),13,2,"XX")))</f>
        <v>#REF!</v>
      </c>
      <c r="K228" s="407"/>
      <c r="L228" s="407"/>
      <c r="M228" s="407"/>
      <c r="N228" s="408"/>
    </row>
    <row r="229" spans="1:14" ht="50.1" customHeight="1" x14ac:dyDescent="0.25">
      <c r="A229" s="406">
        <v>226</v>
      </c>
      <c r="B229" s="408"/>
      <c r="C229" s="410"/>
      <c r="D229" s="359"/>
      <c r="E229" s="359"/>
      <c r="F229" s="409"/>
      <c r="G229" s="359"/>
      <c r="H229" s="359"/>
      <c r="I229" s="359"/>
      <c r="J229" s="404" t="e">
        <f>IF(#REF!="","",IF(LEN(#REF!)&gt;14,IF(ISBLANK(#REF!),"",#REF!),REPLACE(REPLACE(#REF!,1,3,"XXX"),13,2,"XX")))</f>
        <v>#REF!</v>
      </c>
      <c r="K229" s="407"/>
      <c r="L229" s="407"/>
      <c r="M229" s="407"/>
      <c r="N229" s="408"/>
    </row>
    <row r="230" spans="1:14" ht="50.1" customHeight="1" x14ac:dyDescent="0.25">
      <c r="A230" s="399">
        <v>227</v>
      </c>
      <c r="B230" s="408"/>
      <c r="C230" s="410"/>
      <c r="D230" s="359"/>
      <c r="E230" s="359"/>
      <c r="F230" s="409"/>
      <c r="G230" s="359"/>
      <c r="H230" s="359"/>
      <c r="I230" s="359"/>
      <c r="J230" s="404" t="e">
        <f>IF(#REF!="","",IF(LEN(#REF!)&gt;14,IF(ISBLANK(#REF!),"",#REF!),REPLACE(REPLACE(#REF!,1,3,"XXX"),13,2,"XX")))</f>
        <v>#REF!</v>
      </c>
      <c r="K230" s="407"/>
      <c r="L230" s="407"/>
      <c r="M230" s="407"/>
      <c r="N230" s="408"/>
    </row>
    <row r="231" spans="1:14" ht="50.1" customHeight="1" x14ac:dyDescent="0.25">
      <c r="A231" s="399">
        <v>228</v>
      </c>
      <c r="B231" s="408"/>
      <c r="C231" s="410"/>
      <c r="D231" s="359"/>
      <c r="E231" s="359"/>
      <c r="F231" s="409"/>
      <c r="G231" s="359"/>
      <c r="H231" s="359"/>
      <c r="I231" s="359"/>
      <c r="J231" s="404" t="e">
        <f>IF(#REF!="","",IF(LEN(#REF!)&gt;14,IF(ISBLANK(#REF!),"",#REF!),REPLACE(REPLACE(#REF!,1,3,"XXX"),13,2,"XX")))</f>
        <v>#REF!</v>
      </c>
      <c r="K231" s="407"/>
      <c r="L231" s="407"/>
      <c r="M231" s="407"/>
      <c r="N231" s="408"/>
    </row>
    <row r="232" spans="1:14" ht="50.1" customHeight="1" x14ac:dyDescent="0.25">
      <c r="A232" s="406">
        <v>229</v>
      </c>
      <c r="B232" s="408"/>
      <c r="C232" s="410"/>
      <c r="D232" s="359"/>
      <c r="E232" s="359"/>
      <c r="F232" s="409"/>
      <c r="G232" s="359"/>
      <c r="H232" s="359"/>
      <c r="I232" s="359"/>
      <c r="J232" s="404" t="e">
        <f>IF(#REF!="","",IF(LEN(#REF!)&gt;14,IF(ISBLANK(#REF!),"",#REF!),REPLACE(REPLACE(#REF!,1,3,"XXX"),13,2,"XX")))</f>
        <v>#REF!</v>
      </c>
      <c r="K232" s="407"/>
      <c r="L232" s="407"/>
      <c r="M232" s="407"/>
      <c r="N232" s="408"/>
    </row>
    <row r="233" spans="1:14" ht="50.1" customHeight="1" x14ac:dyDescent="0.25">
      <c r="A233" s="399">
        <v>230</v>
      </c>
      <c r="B233" s="408"/>
      <c r="C233" s="410"/>
      <c r="D233" s="359"/>
      <c r="E233" s="359"/>
      <c r="F233" s="409"/>
      <c r="G233" s="359"/>
      <c r="H233" s="359"/>
      <c r="I233" s="359"/>
      <c r="J233" s="404" t="e">
        <f>IF(#REF!="","",IF(LEN(#REF!)&gt;14,IF(ISBLANK(#REF!),"",#REF!),REPLACE(REPLACE(#REF!,1,3,"XXX"),13,2,"XX")))</f>
        <v>#REF!</v>
      </c>
      <c r="K233" s="407"/>
      <c r="L233" s="407"/>
      <c r="M233" s="407"/>
      <c r="N233" s="408"/>
    </row>
    <row r="234" spans="1:14" ht="50.1" customHeight="1" x14ac:dyDescent="0.25">
      <c r="A234" s="399">
        <v>231</v>
      </c>
      <c r="B234" s="408"/>
      <c r="C234" s="410"/>
      <c r="D234" s="359"/>
      <c r="E234" s="359"/>
      <c r="F234" s="409"/>
      <c r="G234" s="359"/>
      <c r="H234" s="359"/>
      <c r="I234" s="359"/>
      <c r="J234" s="404" t="e">
        <f>IF(#REF!="","",IF(LEN(#REF!)&gt;14,IF(ISBLANK(#REF!),"",#REF!),REPLACE(REPLACE(#REF!,1,3,"XXX"),13,2,"XX")))</f>
        <v>#REF!</v>
      </c>
      <c r="K234" s="407"/>
      <c r="L234" s="407"/>
      <c r="M234" s="407"/>
      <c r="N234" s="408"/>
    </row>
    <row r="235" spans="1:14" ht="50.1" customHeight="1" x14ac:dyDescent="0.25">
      <c r="A235" s="406">
        <v>232</v>
      </c>
      <c r="B235" s="408"/>
      <c r="C235" s="410"/>
      <c r="D235" s="359"/>
      <c r="E235" s="359"/>
      <c r="F235" s="409"/>
      <c r="G235" s="359"/>
      <c r="H235" s="359"/>
      <c r="I235" s="359"/>
      <c r="J235" s="404" t="e">
        <f>IF(#REF!="","",IF(LEN(#REF!)&gt;14,IF(ISBLANK(#REF!),"",#REF!),REPLACE(REPLACE(#REF!,1,3,"XXX"),13,2,"XX")))</f>
        <v>#REF!</v>
      </c>
      <c r="K235" s="407"/>
      <c r="L235" s="407"/>
      <c r="M235" s="407"/>
      <c r="N235" s="408"/>
    </row>
    <row r="236" spans="1:14" ht="50.1" customHeight="1" x14ac:dyDescent="0.25">
      <c r="A236" s="399">
        <v>233</v>
      </c>
      <c r="B236" s="408"/>
      <c r="C236" s="410"/>
      <c r="D236" s="359"/>
      <c r="E236" s="359"/>
      <c r="F236" s="409"/>
      <c r="G236" s="359"/>
      <c r="H236" s="359"/>
      <c r="I236" s="359"/>
      <c r="J236" s="404" t="e">
        <f>IF(#REF!="","",IF(LEN(#REF!)&gt;14,IF(ISBLANK(#REF!),"",#REF!),REPLACE(REPLACE(#REF!,1,3,"XXX"),13,2,"XX")))</f>
        <v>#REF!</v>
      </c>
      <c r="K236" s="407"/>
      <c r="L236" s="407"/>
      <c r="M236" s="407"/>
      <c r="N236" s="408"/>
    </row>
    <row r="237" spans="1:14" ht="50.1" customHeight="1" x14ac:dyDescent="0.25">
      <c r="A237" s="399">
        <v>234</v>
      </c>
      <c r="B237" s="408"/>
      <c r="C237" s="410"/>
      <c r="D237" s="359"/>
      <c r="E237" s="359"/>
      <c r="F237" s="409"/>
      <c r="G237" s="359"/>
      <c r="H237" s="359"/>
      <c r="I237" s="359"/>
      <c r="J237" s="404" t="e">
        <f>IF(#REF!="","",IF(LEN(#REF!)&gt;14,IF(ISBLANK(#REF!),"",#REF!),REPLACE(REPLACE(#REF!,1,3,"XXX"),13,2,"XX")))</f>
        <v>#REF!</v>
      </c>
      <c r="K237" s="407"/>
      <c r="L237" s="407"/>
      <c r="M237" s="407"/>
      <c r="N237" s="408"/>
    </row>
    <row r="238" spans="1:14" ht="50.1" customHeight="1" x14ac:dyDescent="0.25">
      <c r="A238" s="406">
        <v>235</v>
      </c>
      <c r="B238" s="408"/>
      <c r="C238" s="410"/>
      <c r="D238" s="359"/>
      <c r="E238" s="359"/>
      <c r="F238" s="409"/>
      <c r="G238" s="359"/>
      <c r="H238" s="359"/>
      <c r="I238" s="359"/>
      <c r="J238" s="404" t="e">
        <f>IF(#REF!="","",IF(LEN(#REF!)&gt;14,IF(ISBLANK(#REF!),"",#REF!),REPLACE(REPLACE(#REF!,1,3,"XXX"),13,2,"XX")))</f>
        <v>#REF!</v>
      </c>
      <c r="K238" s="407"/>
      <c r="L238" s="407"/>
      <c r="M238" s="407"/>
      <c r="N238" s="408"/>
    </row>
    <row r="239" spans="1:14" ht="50.1" customHeight="1" x14ac:dyDescent="0.25">
      <c r="A239" s="399">
        <v>236</v>
      </c>
      <c r="B239" s="408"/>
      <c r="C239" s="410"/>
      <c r="D239" s="359"/>
      <c r="E239" s="359"/>
      <c r="F239" s="409"/>
      <c r="G239" s="359"/>
      <c r="H239" s="359"/>
      <c r="I239" s="359"/>
      <c r="J239" s="404" t="e">
        <f>IF(#REF!="","",IF(LEN(#REF!)&gt;14,IF(ISBLANK(#REF!),"",#REF!),REPLACE(REPLACE(#REF!,1,3,"XXX"),13,2,"XX")))</f>
        <v>#REF!</v>
      </c>
      <c r="K239" s="407"/>
      <c r="L239" s="407"/>
      <c r="M239" s="407"/>
      <c r="N239" s="408"/>
    </row>
    <row r="240" spans="1:14" ht="50.1" customHeight="1" x14ac:dyDescent="0.25">
      <c r="A240" s="399">
        <v>237</v>
      </c>
      <c r="B240" s="408"/>
      <c r="C240" s="410"/>
      <c r="D240" s="359"/>
      <c r="E240" s="359"/>
      <c r="F240" s="409"/>
      <c r="G240" s="359"/>
      <c r="H240" s="359"/>
      <c r="I240" s="359"/>
      <c r="J240" s="404" t="e">
        <f>IF(#REF!="","",IF(LEN(#REF!)&gt;14,IF(ISBLANK(#REF!),"",#REF!),REPLACE(REPLACE(#REF!,1,3,"XXX"),13,2,"XX")))</f>
        <v>#REF!</v>
      </c>
      <c r="K240" s="407"/>
      <c r="L240" s="407"/>
      <c r="M240" s="407"/>
      <c r="N240" s="408"/>
    </row>
    <row r="241" spans="1:14" ht="50.1" customHeight="1" x14ac:dyDescent="0.25">
      <c r="A241" s="406">
        <v>238</v>
      </c>
      <c r="B241" s="408"/>
      <c r="C241" s="410"/>
      <c r="D241" s="359"/>
      <c r="E241" s="359"/>
      <c r="F241" s="409"/>
      <c r="G241" s="359"/>
      <c r="H241" s="359"/>
      <c r="I241" s="359"/>
      <c r="J241" s="404" t="e">
        <f>IF(#REF!="","",IF(LEN(#REF!)&gt;14,IF(ISBLANK(#REF!),"",#REF!),REPLACE(REPLACE(#REF!,1,3,"XXX"),13,2,"XX")))</f>
        <v>#REF!</v>
      </c>
      <c r="K241" s="407"/>
      <c r="L241" s="407"/>
      <c r="M241" s="407"/>
      <c r="N241" s="408"/>
    </row>
    <row r="242" spans="1:14" ht="50.1" customHeight="1" x14ac:dyDescent="0.25">
      <c r="A242" s="399">
        <v>239</v>
      </c>
      <c r="B242" s="408"/>
      <c r="C242" s="410"/>
      <c r="D242" s="359"/>
      <c r="E242" s="359"/>
      <c r="F242" s="409"/>
      <c r="G242" s="359"/>
      <c r="H242" s="359"/>
      <c r="I242" s="359"/>
      <c r="J242" s="404" t="e">
        <f>IF(#REF!="","",IF(LEN(#REF!)&gt;14,IF(ISBLANK(#REF!),"",#REF!),REPLACE(REPLACE(#REF!,1,3,"XXX"),13,2,"XX")))</f>
        <v>#REF!</v>
      </c>
      <c r="K242" s="407"/>
      <c r="L242" s="407"/>
      <c r="M242" s="407"/>
      <c r="N242" s="408"/>
    </row>
    <row r="243" spans="1:14" ht="50.1" customHeight="1" x14ac:dyDescent="0.25">
      <c r="A243" s="399">
        <v>240</v>
      </c>
      <c r="B243" s="408"/>
      <c r="C243" s="410"/>
      <c r="D243" s="359"/>
      <c r="E243" s="359"/>
      <c r="F243" s="409"/>
      <c r="G243" s="359"/>
      <c r="H243" s="359"/>
      <c r="I243" s="359"/>
      <c r="J243" s="404" t="e">
        <f>IF(#REF!="","",IF(LEN(#REF!)&gt;14,IF(ISBLANK(#REF!),"",#REF!),REPLACE(REPLACE(#REF!,1,3,"XXX"),13,2,"XX")))</f>
        <v>#REF!</v>
      </c>
      <c r="K243" s="407"/>
      <c r="L243" s="407"/>
      <c r="M243" s="407"/>
      <c r="N243" s="408"/>
    </row>
    <row r="244" spans="1:14" ht="50.1" customHeight="1" x14ac:dyDescent="0.25">
      <c r="A244" s="406">
        <v>241</v>
      </c>
      <c r="B244" s="408"/>
      <c r="C244" s="410"/>
      <c r="D244" s="359"/>
      <c r="E244" s="359"/>
      <c r="F244" s="409"/>
      <c r="G244" s="359"/>
      <c r="H244" s="359"/>
      <c r="I244" s="359"/>
      <c r="J244" s="404" t="e">
        <f>IF(#REF!="","",IF(LEN(#REF!)&gt;14,IF(ISBLANK(#REF!),"",#REF!),REPLACE(REPLACE(#REF!,1,3,"XXX"),13,2,"XX")))</f>
        <v>#REF!</v>
      </c>
      <c r="K244" s="407"/>
      <c r="L244" s="407"/>
      <c r="M244" s="407"/>
      <c r="N244" s="408"/>
    </row>
    <row r="245" spans="1:14" ht="50.1" customHeight="1" x14ac:dyDescent="0.25">
      <c r="A245" s="399">
        <v>242</v>
      </c>
      <c r="B245" s="408"/>
      <c r="C245" s="410"/>
      <c r="D245" s="359"/>
      <c r="E245" s="359"/>
      <c r="F245" s="409"/>
      <c r="G245" s="359"/>
      <c r="H245" s="359"/>
      <c r="I245" s="359"/>
      <c r="J245" s="404" t="e">
        <f>IF(#REF!="","",IF(LEN(#REF!)&gt;14,IF(ISBLANK(#REF!),"",#REF!),REPLACE(REPLACE(#REF!,1,3,"XXX"),13,2,"XX")))</f>
        <v>#REF!</v>
      </c>
      <c r="K245" s="407"/>
      <c r="L245" s="407"/>
      <c r="M245" s="407"/>
      <c r="N245" s="408"/>
    </row>
    <row r="246" spans="1:14" ht="50.1" customHeight="1" x14ac:dyDescent="0.25">
      <c r="A246" s="399">
        <v>243</v>
      </c>
      <c r="B246" s="408"/>
      <c r="C246" s="410"/>
      <c r="D246" s="359"/>
      <c r="E246" s="359"/>
      <c r="F246" s="409"/>
      <c r="G246" s="359"/>
      <c r="H246" s="359"/>
      <c r="I246" s="359"/>
      <c r="J246" s="404" t="e">
        <f>IF(#REF!="","",IF(LEN(#REF!)&gt;14,IF(ISBLANK(#REF!),"",#REF!),REPLACE(REPLACE(#REF!,1,3,"XXX"),13,2,"XX")))</f>
        <v>#REF!</v>
      </c>
      <c r="K246" s="407"/>
      <c r="L246" s="407"/>
      <c r="M246" s="407"/>
      <c r="N246" s="408"/>
    </row>
    <row r="247" spans="1:14" ht="50.1" customHeight="1" x14ac:dyDescent="0.25">
      <c r="A247" s="406">
        <v>244</v>
      </c>
      <c r="B247" s="408"/>
      <c r="C247" s="410"/>
      <c r="D247" s="359"/>
      <c r="E247" s="359"/>
      <c r="F247" s="409"/>
      <c r="G247" s="359"/>
      <c r="H247" s="359"/>
      <c r="I247" s="359"/>
      <c r="J247" s="404" t="e">
        <f>IF(#REF!="","",IF(LEN(#REF!)&gt;14,IF(ISBLANK(#REF!),"",#REF!),REPLACE(REPLACE(#REF!,1,3,"XXX"),13,2,"XX")))</f>
        <v>#REF!</v>
      </c>
      <c r="K247" s="407"/>
      <c r="L247" s="407"/>
      <c r="M247" s="407"/>
      <c r="N247" s="408"/>
    </row>
    <row r="248" spans="1:14" ht="50.1" customHeight="1" x14ac:dyDescent="0.25">
      <c r="A248" s="399">
        <v>245</v>
      </c>
      <c r="B248" s="408"/>
      <c r="C248" s="410"/>
      <c r="D248" s="359"/>
      <c r="E248" s="359"/>
      <c r="F248" s="409"/>
      <c r="G248" s="359"/>
      <c r="H248" s="359"/>
      <c r="I248" s="359"/>
      <c r="J248" s="404" t="e">
        <f>IF(#REF!="","",IF(LEN(#REF!)&gt;14,IF(ISBLANK(#REF!),"",#REF!),REPLACE(REPLACE(#REF!,1,3,"XXX"),13,2,"XX")))</f>
        <v>#REF!</v>
      </c>
      <c r="K248" s="407"/>
      <c r="L248" s="407"/>
      <c r="M248" s="407"/>
      <c r="N248" s="408"/>
    </row>
    <row r="249" spans="1:14" ht="50.1" customHeight="1" x14ac:dyDescent="0.25">
      <c r="A249" s="399">
        <v>246</v>
      </c>
      <c r="B249" s="408"/>
      <c r="C249" s="410"/>
      <c r="D249" s="359"/>
      <c r="E249" s="359"/>
      <c r="F249" s="409"/>
      <c r="G249" s="359"/>
      <c r="H249" s="359"/>
      <c r="I249" s="359"/>
      <c r="J249" s="404" t="e">
        <f>IF(#REF!="","",IF(LEN(#REF!)&gt;14,IF(ISBLANK(#REF!),"",#REF!),REPLACE(REPLACE(#REF!,1,3,"XXX"),13,2,"XX")))</f>
        <v>#REF!</v>
      </c>
      <c r="K249" s="407"/>
      <c r="L249" s="407"/>
      <c r="M249" s="407"/>
      <c r="N249" s="408"/>
    </row>
    <row r="250" spans="1:14" ht="50.1" customHeight="1" x14ac:dyDescent="0.25">
      <c r="A250" s="406">
        <v>247</v>
      </c>
      <c r="B250" s="408"/>
      <c r="C250" s="410"/>
      <c r="D250" s="359"/>
      <c r="E250" s="359"/>
      <c r="F250" s="409"/>
      <c r="G250" s="359"/>
      <c r="H250" s="359"/>
      <c r="I250" s="359"/>
      <c r="J250" s="404" t="e">
        <f>IF(#REF!="","",IF(LEN(#REF!)&gt;14,IF(ISBLANK(#REF!),"",#REF!),REPLACE(REPLACE(#REF!,1,3,"XXX"),13,2,"XX")))</f>
        <v>#REF!</v>
      </c>
      <c r="K250" s="407"/>
      <c r="L250" s="407"/>
      <c r="M250" s="407"/>
      <c r="N250" s="408"/>
    </row>
    <row r="251" spans="1:14" ht="50.1" customHeight="1" x14ac:dyDescent="0.25">
      <c r="A251" s="399">
        <v>248</v>
      </c>
      <c r="B251" s="408"/>
      <c r="C251" s="410"/>
      <c r="D251" s="359"/>
      <c r="E251" s="359"/>
      <c r="F251" s="409"/>
      <c r="G251" s="359"/>
      <c r="H251" s="359"/>
      <c r="I251" s="359"/>
      <c r="J251" s="404" t="e">
        <f>IF(#REF!="","",IF(LEN(#REF!)&gt;14,IF(ISBLANK(#REF!),"",#REF!),REPLACE(REPLACE(#REF!,1,3,"XXX"),13,2,"XX")))</f>
        <v>#REF!</v>
      </c>
      <c r="K251" s="407"/>
      <c r="L251" s="407"/>
      <c r="M251" s="407"/>
      <c r="N251" s="408"/>
    </row>
    <row r="252" spans="1:14" ht="50.1" customHeight="1" x14ac:dyDescent="0.25">
      <c r="A252" s="399">
        <v>249</v>
      </c>
      <c r="B252" s="408"/>
      <c r="C252" s="410"/>
      <c r="D252" s="359"/>
      <c r="E252" s="359"/>
      <c r="F252" s="409"/>
      <c r="G252" s="359"/>
      <c r="H252" s="359"/>
      <c r="I252" s="359"/>
      <c r="J252" s="404" t="e">
        <f>IF(#REF!="","",IF(LEN(#REF!)&gt;14,IF(ISBLANK(#REF!),"",#REF!),REPLACE(REPLACE(#REF!,1,3,"XXX"),13,2,"XX")))</f>
        <v>#REF!</v>
      </c>
      <c r="K252" s="407"/>
      <c r="L252" s="407"/>
      <c r="M252" s="407"/>
      <c r="N252" s="408"/>
    </row>
    <row r="253" spans="1:14" ht="50.1" customHeight="1" x14ac:dyDescent="0.25">
      <c r="A253" s="406">
        <v>250</v>
      </c>
      <c r="B253" s="408"/>
      <c r="C253" s="410"/>
      <c r="D253" s="359"/>
      <c r="E253" s="359"/>
      <c r="F253" s="409"/>
      <c r="G253" s="359"/>
      <c r="H253" s="359"/>
      <c r="I253" s="359"/>
      <c r="J253" s="404" t="e">
        <f>IF(#REF!="","",IF(LEN(#REF!)&gt;14,IF(ISBLANK(#REF!),"",#REF!),REPLACE(REPLACE(#REF!,1,3,"XXX"),13,2,"XX")))</f>
        <v>#REF!</v>
      </c>
      <c r="K253" s="407"/>
      <c r="L253" s="407"/>
      <c r="M253" s="407"/>
      <c r="N253" s="408"/>
    </row>
    <row r="254" spans="1:14" ht="50.1" customHeight="1" x14ac:dyDescent="0.25">
      <c r="A254" s="399">
        <v>251</v>
      </c>
      <c r="B254" s="408"/>
      <c r="C254" s="410"/>
      <c r="D254" s="359"/>
      <c r="E254" s="359"/>
      <c r="F254" s="409"/>
      <c r="G254" s="359"/>
      <c r="H254" s="359"/>
      <c r="I254" s="359"/>
      <c r="J254" s="404" t="e">
        <f>IF(#REF!="","",IF(LEN(#REF!)&gt;14,IF(ISBLANK(#REF!),"",#REF!),REPLACE(REPLACE(#REF!,1,3,"XXX"),13,2,"XX")))</f>
        <v>#REF!</v>
      </c>
      <c r="K254" s="407"/>
      <c r="L254" s="407"/>
      <c r="M254" s="407"/>
      <c r="N254" s="408"/>
    </row>
    <row r="255" spans="1:14" ht="50.1" customHeight="1" x14ac:dyDescent="0.25">
      <c r="A255" s="399">
        <v>252</v>
      </c>
      <c r="B255" s="408"/>
      <c r="C255" s="410"/>
      <c r="D255" s="359"/>
      <c r="E255" s="359"/>
      <c r="F255" s="409"/>
      <c r="G255" s="359"/>
      <c r="H255" s="359"/>
      <c r="I255" s="359"/>
      <c r="J255" s="404" t="e">
        <f>IF(#REF!="","",IF(LEN(#REF!)&gt;14,IF(ISBLANK(#REF!),"",#REF!),REPLACE(REPLACE(#REF!,1,3,"XXX"),13,2,"XX")))</f>
        <v>#REF!</v>
      </c>
      <c r="K255" s="407"/>
      <c r="L255" s="407"/>
      <c r="M255" s="407"/>
      <c r="N255" s="408"/>
    </row>
    <row r="256" spans="1:14" ht="50.1" customHeight="1" x14ac:dyDescent="0.25">
      <c r="A256" s="406">
        <v>253</v>
      </c>
      <c r="B256" s="408"/>
      <c r="C256" s="410"/>
      <c r="D256" s="359"/>
      <c r="E256" s="359"/>
      <c r="F256" s="409"/>
      <c r="G256" s="359"/>
      <c r="H256" s="359"/>
      <c r="I256" s="359"/>
      <c r="J256" s="404" t="e">
        <f>IF(#REF!="","",IF(LEN(#REF!)&gt;14,IF(ISBLANK(#REF!),"",#REF!),REPLACE(REPLACE(#REF!,1,3,"XXX"),13,2,"XX")))</f>
        <v>#REF!</v>
      </c>
      <c r="K256" s="407"/>
      <c r="L256" s="407"/>
      <c r="M256" s="407"/>
      <c r="N256" s="408"/>
    </row>
    <row r="257" spans="1:14" ht="50.1" customHeight="1" x14ac:dyDescent="0.25">
      <c r="A257" s="399">
        <v>254</v>
      </c>
      <c r="B257" s="408"/>
      <c r="C257" s="410"/>
      <c r="D257" s="359"/>
      <c r="E257" s="359"/>
      <c r="F257" s="409"/>
      <c r="G257" s="359"/>
      <c r="H257" s="359"/>
      <c r="I257" s="359"/>
      <c r="J257" s="404" t="e">
        <f>IF(#REF!="","",IF(LEN(#REF!)&gt;14,IF(ISBLANK(#REF!),"",#REF!),REPLACE(REPLACE(#REF!,1,3,"XXX"),13,2,"XX")))</f>
        <v>#REF!</v>
      </c>
      <c r="K257" s="407"/>
      <c r="L257" s="407"/>
      <c r="M257" s="407"/>
      <c r="N257" s="408"/>
    </row>
    <row r="258" spans="1:14" ht="50.1" customHeight="1" x14ac:dyDescent="0.25">
      <c r="A258" s="399">
        <v>255</v>
      </c>
      <c r="B258" s="408"/>
      <c r="C258" s="410"/>
      <c r="D258" s="359"/>
      <c r="E258" s="359"/>
      <c r="F258" s="409"/>
      <c r="G258" s="359"/>
      <c r="H258" s="359"/>
      <c r="I258" s="359"/>
      <c r="J258" s="404" t="e">
        <f>IF(#REF!="","",IF(LEN(#REF!)&gt;14,IF(ISBLANK(#REF!),"",#REF!),REPLACE(REPLACE(#REF!,1,3,"XXX"),13,2,"XX")))</f>
        <v>#REF!</v>
      </c>
      <c r="K258" s="407"/>
      <c r="L258" s="407"/>
      <c r="M258" s="407"/>
      <c r="N258" s="408"/>
    </row>
    <row r="259" spans="1:14" ht="50.1" customHeight="1" x14ac:dyDescent="0.25">
      <c r="A259" s="406">
        <v>256</v>
      </c>
      <c r="B259" s="408"/>
      <c r="C259" s="410"/>
      <c r="D259" s="359"/>
      <c r="E259" s="359"/>
      <c r="F259" s="409"/>
      <c r="G259" s="359"/>
      <c r="H259" s="359"/>
      <c r="I259" s="359"/>
      <c r="J259" s="404" t="e">
        <f>IF(#REF!="","",IF(LEN(#REF!)&gt;14,IF(ISBLANK(#REF!),"",#REF!),REPLACE(REPLACE(#REF!,1,3,"XXX"),13,2,"XX")))</f>
        <v>#REF!</v>
      </c>
      <c r="K259" s="407"/>
      <c r="L259" s="407"/>
      <c r="M259" s="407"/>
      <c r="N259" s="408"/>
    </row>
    <row r="260" spans="1:14" ht="50.1" customHeight="1" x14ac:dyDescent="0.25">
      <c r="A260" s="399">
        <v>257</v>
      </c>
      <c r="B260" s="408"/>
      <c r="C260" s="410"/>
      <c r="D260" s="359"/>
      <c r="E260" s="359"/>
      <c r="F260" s="409"/>
      <c r="G260" s="359"/>
      <c r="H260" s="359"/>
      <c r="I260" s="359"/>
      <c r="J260" s="404" t="e">
        <f>IF(#REF!="","",IF(LEN(#REF!)&gt;14,IF(ISBLANK(#REF!),"",#REF!),REPLACE(REPLACE(#REF!,1,3,"XXX"),13,2,"XX")))</f>
        <v>#REF!</v>
      </c>
      <c r="K260" s="407"/>
      <c r="L260" s="407"/>
      <c r="M260" s="407"/>
      <c r="N260" s="408"/>
    </row>
    <row r="261" spans="1:14" ht="50.1" customHeight="1" x14ac:dyDescent="0.25">
      <c r="A261" s="399">
        <v>258</v>
      </c>
      <c r="B261" s="408"/>
      <c r="C261" s="410"/>
      <c r="D261" s="359"/>
      <c r="E261" s="359"/>
      <c r="F261" s="409"/>
      <c r="G261" s="359"/>
      <c r="H261" s="359"/>
      <c r="I261" s="359"/>
      <c r="J261" s="404" t="e">
        <f>IF(#REF!="","",IF(LEN(#REF!)&gt;14,IF(ISBLANK(#REF!),"",#REF!),REPLACE(REPLACE(#REF!,1,3,"XXX"),13,2,"XX")))</f>
        <v>#REF!</v>
      </c>
      <c r="K261" s="407"/>
      <c r="L261" s="407"/>
      <c r="M261" s="407"/>
      <c r="N261" s="408"/>
    </row>
    <row r="262" spans="1:14" ht="50.1" customHeight="1" x14ac:dyDescent="0.25">
      <c r="A262" s="406">
        <v>259</v>
      </c>
      <c r="B262" s="408"/>
      <c r="C262" s="410"/>
      <c r="D262" s="359"/>
      <c r="E262" s="359"/>
      <c r="F262" s="409"/>
      <c r="G262" s="359"/>
      <c r="H262" s="359"/>
      <c r="I262" s="359"/>
      <c r="J262" s="404" t="e">
        <f>IF(#REF!="","",IF(LEN(#REF!)&gt;14,IF(ISBLANK(#REF!),"",#REF!),REPLACE(REPLACE(#REF!,1,3,"XXX"),13,2,"XX")))</f>
        <v>#REF!</v>
      </c>
      <c r="K262" s="407"/>
      <c r="L262" s="407"/>
      <c r="M262" s="407"/>
      <c r="N262" s="408"/>
    </row>
    <row r="263" spans="1:14" ht="50.1" customHeight="1" x14ac:dyDescent="0.25">
      <c r="A263" s="399">
        <v>260</v>
      </c>
      <c r="B263" s="408"/>
      <c r="C263" s="410"/>
      <c r="D263" s="359"/>
      <c r="E263" s="359"/>
      <c r="F263" s="409"/>
      <c r="G263" s="359"/>
      <c r="H263" s="359"/>
      <c r="I263" s="359"/>
      <c r="J263" s="404" t="e">
        <f>IF(#REF!="","",IF(LEN(#REF!)&gt;14,IF(ISBLANK(#REF!),"",#REF!),REPLACE(REPLACE(#REF!,1,3,"XXX"),13,2,"XX")))</f>
        <v>#REF!</v>
      </c>
      <c r="K263" s="407"/>
      <c r="L263" s="407"/>
      <c r="M263" s="407"/>
      <c r="N263" s="408"/>
    </row>
    <row r="264" spans="1:14" ht="50.1" customHeight="1" x14ac:dyDescent="0.25">
      <c r="A264" s="399">
        <v>261</v>
      </c>
      <c r="B264" s="408"/>
      <c r="C264" s="410"/>
      <c r="D264" s="359"/>
      <c r="E264" s="359"/>
      <c r="F264" s="409"/>
      <c r="G264" s="359"/>
      <c r="H264" s="359"/>
      <c r="I264" s="359"/>
      <c r="J264" s="404" t="e">
        <f>IF(#REF!="","",IF(LEN(#REF!)&gt;14,IF(ISBLANK(#REF!),"",#REF!),REPLACE(REPLACE(#REF!,1,3,"XXX"),13,2,"XX")))</f>
        <v>#REF!</v>
      </c>
      <c r="K264" s="407"/>
      <c r="L264" s="407"/>
      <c r="M264" s="407"/>
      <c r="N264" s="408"/>
    </row>
    <row r="265" spans="1:14" ht="50.1" customHeight="1" x14ac:dyDescent="0.25">
      <c r="A265" s="406">
        <v>262</v>
      </c>
      <c r="B265" s="408"/>
      <c r="C265" s="410"/>
      <c r="D265" s="359"/>
      <c r="E265" s="359"/>
      <c r="F265" s="409"/>
      <c r="G265" s="359"/>
      <c r="H265" s="359"/>
      <c r="I265" s="359"/>
      <c r="J265" s="404" t="e">
        <f>IF(#REF!="","",IF(LEN(#REF!)&gt;14,IF(ISBLANK(#REF!),"",#REF!),REPLACE(REPLACE(#REF!,1,3,"XXX"),13,2,"XX")))</f>
        <v>#REF!</v>
      </c>
      <c r="K265" s="407"/>
      <c r="L265" s="407"/>
      <c r="M265" s="407"/>
      <c r="N265" s="408"/>
    </row>
    <row r="266" spans="1:14" ht="50.1" customHeight="1" x14ac:dyDescent="0.25">
      <c r="A266" s="399">
        <v>263</v>
      </c>
      <c r="B266" s="408"/>
      <c r="C266" s="410"/>
      <c r="D266" s="359"/>
      <c r="E266" s="359"/>
      <c r="F266" s="409"/>
      <c r="G266" s="359"/>
      <c r="H266" s="359"/>
      <c r="I266" s="359"/>
      <c r="J266" s="404" t="e">
        <f>IF(#REF!="","",IF(LEN(#REF!)&gt;14,IF(ISBLANK(#REF!),"",#REF!),REPLACE(REPLACE(#REF!,1,3,"XXX"),13,2,"XX")))</f>
        <v>#REF!</v>
      </c>
      <c r="K266" s="407"/>
      <c r="L266" s="407"/>
      <c r="M266" s="407"/>
      <c r="N266" s="408"/>
    </row>
    <row r="267" spans="1:14" ht="50.1" customHeight="1" x14ac:dyDescent="0.25">
      <c r="A267" s="399">
        <v>264</v>
      </c>
      <c r="B267" s="408"/>
      <c r="C267" s="410"/>
      <c r="D267" s="359"/>
      <c r="E267" s="359"/>
      <c r="F267" s="409"/>
      <c r="G267" s="359"/>
      <c r="H267" s="359"/>
      <c r="I267" s="359"/>
      <c r="J267" s="404" t="e">
        <f>IF(#REF!="","",IF(LEN(#REF!)&gt;14,IF(ISBLANK(#REF!),"",#REF!),REPLACE(REPLACE(#REF!,1,3,"XXX"),13,2,"XX")))</f>
        <v>#REF!</v>
      </c>
      <c r="K267" s="407"/>
      <c r="L267" s="407"/>
      <c r="M267" s="407"/>
      <c r="N267" s="408"/>
    </row>
    <row r="268" spans="1:14" ht="50.1" customHeight="1" x14ac:dyDescent="0.25">
      <c r="A268" s="406">
        <v>265</v>
      </c>
      <c r="B268" s="408"/>
      <c r="C268" s="410"/>
      <c r="D268" s="359"/>
      <c r="E268" s="359"/>
      <c r="F268" s="409"/>
      <c r="G268" s="359"/>
      <c r="H268" s="359"/>
      <c r="I268" s="359"/>
      <c r="J268" s="404" t="e">
        <f>IF(#REF!="","",IF(LEN(#REF!)&gt;14,IF(ISBLANK(#REF!),"",#REF!),REPLACE(REPLACE(#REF!,1,3,"XXX"),13,2,"XX")))</f>
        <v>#REF!</v>
      </c>
      <c r="K268" s="407"/>
      <c r="L268" s="407"/>
      <c r="M268" s="407"/>
      <c r="N268" s="408"/>
    </row>
    <row r="269" spans="1:14" ht="50.1" customHeight="1" x14ac:dyDescent="0.25">
      <c r="A269" s="399">
        <v>266</v>
      </c>
      <c r="B269" s="408"/>
      <c r="C269" s="410"/>
      <c r="D269" s="359"/>
      <c r="E269" s="359"/>
      <c r="F269" s="409"/>
      <c r="G269" s="359"/>
      <c r="H269" s="359"/>
      <c r="I269" s="359"/>
      <c r="J269" s="404" t="e">
        <f>IF(#REF!="","",IF(LEN(#REF!)&gt;14,IF(ISBLANK(#REF!),"",#REF!),REPLACE(REPLACE(#REF!,1,3,"XXX"),13,2,"XX")))</f>
        <v>#REF!</v>
      </c>
      <c r="K269" s="407"/>
      <c r="L269" s="407"/>
      <c r="M269" s="407"/>
      <c r="N269" s="408"/>
    </row>
    <row r="270" spans="1:14" ht="50.1" customHeight="1" x14ac:dyDescent="0.25">
      <c r="A270" s="399">
        <v>267</v>
      </c>
      <c r="B270" s="408"/>
      <c r="C270" s="410"/>
      <c r="D270" s="359"/>
      <c r="E270" s="359"/>
      <c r="F270" s="409"/>
      <c r="G270" s="359"/>
      <c r="H270" s="359"/>
      <c r="I270" s="359"/>
      <c r="J270" s="404" t="e">
        <f>IF(#REF!="","",IF(LEN(#REF!)&gt;14,IF(ISBLANK(#REF!),"",#REF!),REPLACE(REPLACE(#REF!,1,3,"XXX"),13,2,"XX")))</f>
        <v>#REF!</v>
      </c>
      <c r="K270" s="407"/>
      <c r="L270" s="407"/>
      <c r="M270" s="407"/>
      <c r="N270" s="408"/>
    </row>
    <row r="271" spans="1:14" ht="50.1" customHeight="1" x14ac:dyDescent="0.25">
      <c r="A271" s="406">
        <v>268</v>
      </c>
      <c r="B271" s="408"/>
      <c r="C271" s="410"/>
      <c r="D271" s="359"/>
      <c r="E271" s="359"/>
      <c r="F271" s="409"/>
      <c r="G271" s="359"/>
      <c r="H271" s="359"/>
      <c r="I271" s="359"/>
      <c r="J271" s="404" t="e">
        <f>IF(#REF!="","",IF(LEN(#REF!)&gt;14,IF(ISBLANK(#REF!),"",#REF!),REPLACE(REPLACE(#REF!,1,3,"XXX"),13,2,"XX")))</f>
        <v>#REF!</v>
      </c>
      <c r="K271" s="407"/>
      <c r="L271" s="407"/>
      <c r="M271" s="407"/>
      <c r="N271" s="408"/>
    </row>
    <row r="272" spans="1:14" ht="50.1" customHeight="1" x14ac:dyDescent="0.25">
      <c r="A272" s="399">
        <v>269</v>
      </c>
      <c r="B272" s="408"/>
      <c r="C272" s="410"/>
      <c r="D272" s="359"/>
      <c r="E272" s="359"/>
      <c r="F272" s="409"/>
      <c r="G272" s="359"/>
      <c r="H272" s="359"/>
      <c r="I272" s="359"/>
      <c r="J272" s="404" t="e">
        <f>IF(#REF!="","",IF(LEN(#REF!)&gt;14,IF(ISBLANK(#REF!),"",#REF!),REPLACE(REPLACE(#REF!,1,3,"XXX"),13,2,"XX")))</f>
        <v>#REF!</v>
      </c>
      <c r="K272" s="407"/>
      <c r="L272" s="407"/>
      <c r="M272" s="407"/>
      <c r="N272" s="408"/>
    </row>
    <row r="273" spans="1:14" ht="50.1" customHeight="1" x14ac:dyDescent="0.25">
      <c r="A273" s="399">
        <v>270</v>
      </c>
      <c r="B273" s="408"/>
      <c r="C273" s="410"/>
      <c r="D273" s="359"/>
      <c r="E273" s="359"/>
      <c r="F273" s="409"/>
      <c r="G273" s="359"/>
      <c r="H273" s="359"/>
      <c r="I273" s="359"/>
      <c r="J273" s="404" t="e">
        <f>IF(#REF!="","",IF(LEN(#REF!)&gt;14,IF(ISBLANK(#REF!),"",#REF!),REPLACE(REPLACE(#REF!,1,3,"XXX"),13,2,"XX")))</f>
        <v>#REF!</v>
      </c>
      <c r="K273" s="407"/>
      <c r="L273" s="407"/>
      <c r="M273" s="407"/>
      <c r="N273" s="408"/>
    </row>
    <row r="274" spans="1:14" ht="50.1" customHeight="1" x14ac:dyDescent="0.25">
      <c r="A274" s="406">
        <v>271</v>
      </c>
      <c r="B274" s="408"/>
      <c r="C274" s="410"/>
      <c r="D274" s="359"/>
      <c r="E274" s="359"/>
      <c r="F274" s="409"/>
      <c r="G274" s="359"/>
      <c r="H274" s="359"/>
      <c r="I274" s="359"/>
      <c r="J274" s="404" t="e">
        <f>IF(#REF!="","",IF(LEN(#REF!)&gt;14,IF(ISBLANK(#REF!),"",#REF!),REPLACE(REPLACE(#REF!,1,3,"XXX"),13,2,"XX")))</f>
        <v>#REF!</v>
      </c>
      <c r="K274" s="407"/>
      <c r="L274" s="407"/>
      <c r="M274" s="407"/>
      <c r="N274" s="408"/>
    </row>
    <row r="275" spans="1:14" ht="50.1" customHeight="1" x14ac:dyDescent="0.25">
      <c r="A275" s="399">
        <v>272</v>
      </c>
      <c r="B275" s="408"/>
      <c r="C275" s="410"/>
      <c r="D275" s="359"/>
      <c r="E275" s="359"/>
      <c r="F275" s="409"/>
      <c r="G275" s="359"/>
      <c r="H275" s="359"/>
      <c r="I275" s="359"/>
      <c r="J275" s="404" t="e">
        <f>IF(#REF!="","",IF(LEN(#REF!)&gt;14,IF(ISBLANK(#REF!),"",#REF!),REPLACE(REPLACE(#REF!,1,3,"XXX"),13,2,"XX")))</f>
        <v>#REF!</v>
      </c>
      <c r="K275" s="407"/>
      <c r="L275" s="407"/>
      <c r="M275" s="407"/>
      <c r="N275" s="408"/>
    </row>
    <row r="276" spans="1:14" ht="50.1" customHeight="1" x14ac:dyDescent="0.25">
      <c r="A276" s="399">
        <v>273</v>
      </c>
      <c r="B276" s="408"/>
      <c r="C276" s="410"/>
      <c r="D276" s="359"/>
      <c r="E276" s="359"/>
      <c r="F276" s="409"/>
      <c r="G276" s="359"/>
      <c r="H276" s="359"/>
      <c r="I276" s="359"/>
      <c r="J276" s="404" t="e">
        <f>IF(#REF!="","",IF(LEN(#REF!)&gt;14,IF(ISBLANK(#REF!),"",#REF!),REPLACE(REPLACE(#REF!,1,3,"XXX"),13,2,"XX")))</f>
        <v>#REF!</v>
      </c>
      <c r="K276" s="407"/>
      <c r="L276" s="407"/>
      <c r="M276" s="407"/>
      <c r="N276" s="408"/>
    </row>
    <row r="277" spans="1:14" ht="50.1" customHeight="1" x14ac:dyDescent="0.25">
      <c r="A277" s="406">
        <v>274</v>
      </c>
      <c r="B277" s="408"/>
      <c r="C277" s="410"/>
      <c r="D277" s="359"/>
      <c r="E277" s="359"/>
      <c r="F277" s="409"/>
      <c r="G277" s="359"/>
      <c r="H277" s="359"/>
      <c r="I277" s="359"/>
      <c r="J277" s="404" t="e">
        <f>IF(#REF!="","",IF(LEN(#REF!)&gt;14,IF(ISBLANK(#REF!),"",#REF!),REPLACE(REPLACE(#REF!,1,3,"XXX"),13,2,"XX")))</f>
        <v>#REF!</v>
      </c>
      <c r="K277" s="407"/>
      <c r="L277" s="407"/>
      <c r="M277" s="407"/>
      <c r="N277" s="408"/>
    </row>
    <row r="278" spans="1:14" ht="50.1" customHeight="1" x14ac:dyDescent="0.25">
      <c r="A278" s="399">
        <v>275</v>
      </c>
      <c r="B278" s="408"/>
      <c r="C278" s="410"/>
      <c r="D278" s="359"/>
      <c r="E278" s="359"/>
      <c r="F278" s="409"/>
      <c r="G278" s="359"/>
      <c r="H278" s="359"/>
      <c r="I278" s="359"/>
      <c r="J278" s="404" t="e">
        <f>IF(#REF!="","",IF(LEN(#REF!)&gt;14,IF(ISBLANK(#REF!),"",#REF!),REPLACE(REPLACE(#REF!,1,3,"XXX"),13,2,"XX")))</f>
        <v>#REF!</v>
      </c>
      <c r="K278" s="407"/>
      <c r="L278" s="407"/>
      <c r="M278" s="407"/>
      <c r="N278" s="408"/>
    </row>
    <row r="279" spans="1:14" ht="50.1" customHeight="1" x14ac:dyDescent="0.25">
      <c r="A279" s="399">
        <v>276</v>
      </c>
      <c r="B279" s="408"/>
      <c r="C279" s="410"/>
      <c r="D279" s="359"/>
      <c r="E279" s="359"/>
      <c r="F279" s="409"/>
      <c r="G279" s="359"/>
      <c r="H279" s="359"/>
      <c r="I279" s="359"/>
      <c r="J279" s="404" t="e">
        <f>IF(#REF!="","",IF(LEN(#REF!)&gt;14,IF(ISBLANK(#REF!),"",#REF!),REPLACE(REPLACE(#REF!,1,3,"XXX"),13,2,"XX")))</f>
        <v>#REF!</v>
      </c>
      <c r="K279" s="407"/>
      <c r="L279" s="407"/>
      <c r="M279" s="407"/>
      <c r="N279" s="408"/>
    </row>
    <row r="280" spans="1:14" ht="50.1" customHeight="1" x14ac:dyDescent="0.25">
      <c r="A280" s="406">
        <v>277</v>
      </c>
      <c r="B280" s="408"/>
      <c r="C280" s="410"/>
      <c r="D280" s="359"/>
      <c r="E280" s="359"/>
      <c r="F280" s="409"/>
      <c r="G280" s="359"/>
      <c r="H280" s="359"/>
      <c r="I280" s="359"/>
      <c r="J280" s="404" t="e">
        <f>IF(#REF!="","",IF(LEN(#REF!)&gt;14,IF(ISBLANK(#REF!),"",#REF!),REPLACE(REPLACE(#REF!,1,3,"XXX"),13,2,"XX")))</f>
        <v>#REF!</v>
      </c>
      <c r="K280" s="407"/>
      <c r="L280" s="407"/>
      <c r="M280" s="407"/>
      <c r="N280" s="408"/>
    </row>
    <row r="281" spans="1:14" ht="50.1" customHeight="1" x14ac:dyDescent="0.25">
      <c r="A281" s="399">
        <v>278</v>
      </c>
      <c r="B281" s="408"/>
      <c r="C281" s="410"/>
      <c r="D281" s="359"/>
      <c r="E281" s="359"/>
      <c r="F281" s="409"/>
      <c r="G281" s="359"/>
      <c r="H281" s="359"/>
      <c r="I281" s="359"/>
      <c r="J281" s="404" t="e">
        <f>IF(#REF!="","",IF(LEN(#REF!)&gt;14,IF(ISBLANK(#REF!),"",#REF!),REPLACE(REPLACE(#REF!,1,3,"XXX"),13,2,"XX")))</f>
        <v>#REF!</v>
      </c>
      <c r="K281" s="407"/>
      <c r="L281" s="407"/>
      <c r="M281" s="407"/>
      <c r="N281" s="408"/>
    </row>
    <row r="282" spans="1:14" ht="50.1" customHeight="1" x14ac:dyDescent="0.25">
      <c r="A282" s="399">
        <v>279</v>
      </c>
      <c r="B282" s="408"/>
      <c r="C282" s="410"/>
      <c r="D282" s="359"/>
      <c r="E282" s="359"/>
      <c r="F282" s="409"/>
      <c r="G282" s="359"/>
      <c r="H282" s="359"/>
      <c r="I282" s="359"/>
      <c r="J282" s="404" t="e">
        <f>IF(#REF!="","",IF(LEN(#REF!)&gt;14,IF(ISBLANK(#REF!),"",#REF!),REPLACE(REPLACE(#REF!,1,3,"XXX"),13,2,"XX")))</f>
        <v>#REF!</v>
      </c>
      <c r="K282" s="407"/>
      <c r="L282" s="407"/>
      <c r="M282" s="407"/>
      <c r="N282" s="408"/>
    </row>
    <row r="283" spans="1:14" ht="50.1" customHeight="1" x14ac:dyDescent="0.25">
      <c r="A283" s="406">
        <v>280</v>
      </c>
      <c r="B283" s="408"/>
      <c r="C283" s="410"/>
      <c r="D283" s="359"/>
      <c r="E283" s="359"/>
      <c r="F283" s="409"/>
      <c r="G283" s="359"/>
      <c r="H283" s="359"/>
      <c r="I283" s="359"/>
      <c r="J283" s="404" t="e">
        <f>IF(#REF!="","",IF(LEN(#REF!)&gt;14,IF(ISBLANK(#REF!),"",#REF!),REPLACE(REPLACE(#REF!,1,3,"XXX"),13,2,"XX")))</f>
        <v>#REF!</v>
      </c>
      <c r="K283" s="407"/>
      <c r="L283" s="407"/>
      <c r="M283" s="407"/>
      <c r="N283" s="408"/>
    </row>
    <row r="284" spans="1:14" ht="50.1" customHeight="1" x14ac:dyDescent="0.25">
      <c r="A284" s="399">
        <v>281</v>
      </c>
      <c r="B284" s="408"/>
      <c r="C284" s="410"/>
      <c r="D284" s="359"/>
      <c r="E284" s="359"/>
      <c r="F284" s="409"/>
      <c r="G284" s="359"/>
      <c r="H284" s="359"/>
      <c r="I284" s="359"/>
      <c r="J284" s="404" t="e">
        <f>IF(#REF!="","",IF(LEN(#REF!)&gt;14,IF(ISBLANK(#REF!),"",#REF!),REPLACE(REPLACE(#REF!,1,3,"XXX"),13,2,"XX")))</f>
        <v>#REF!</v>
      </c>
      <c r="K284" s="407"/>
      <c r="L284" s="407"/>
      <c r="M284" s="407"/>
      <c r="N284" s="408"/>
    </row>
    <row r="285" spans="1:14" ht="50.1" customHeight="1" x14ac:dyDescent="0.25">
      <c r="A285" s="399">
        <v>282</v>
      </c>
      <c r="B285" s="408"/>
      <c r="C285" s="410"/>
      <c r="D285" s="359"/>
      <c r="E285" s="359"/>
      <c r="F285" s="409"/>
      <c r="G285" s="359"/>
      <c r="H285" s="359"/>
      <c r="I285" s="359"/>
      <c r="J285" s="404" t="e">
        <f>IF(#REF!="","",IF(LEN(#REF!)&gt;14,IF(ISBLANK(#REF!),"",#REF!),REPLACE(REPLACE(#REF!,1,3,"XXX"),13,2,"XX")))</f>
        <v>#REF!</v>
      </c>
      <c r="K285" s="407"/>
      <c r="L285" s="407"/>
      <c r="M285" s="407"/>
      <c r="N285" s="408"/>
    </row>
    <row r="286" spans="1:14" ht="50.1" customHeight="1" x14ac:dyDescent="0.25">
      <c r="A286" s="406">
        <v>283</v>
      </c>
      <c r="B286" s="408"/>
      <c r="C286" s="410"/>
      <c r="D286" s="359"/>
      <c r="E286" s="359"/>
      <c r="F286" s="409"/>
      <c r="G286" s="359"/>
      <c r="H286" s="359"/>
      <c r="I286" s="359"/>
      <c r="J286" s="404" t="e">
        <f>IF(#REF!="","",IF(LEN(#REF!)&gt;14,IF(ISBLANK(#REF!),"",#REF!),REPLACE(REPLACE(#REF!,1,3,"XXX"),13,2,"XX")))</f>
        <v>#REF!</v>
      </c>
      <c r="K286" s="407"/>
      <c r="L286" s="407"/>
      <c r="M286" s="407"/>
      <c r="N286" s="408"/>
    </row>
    <row r="287" spans="1:14" ht="50.1" customHeight="1" x14ac:dyDescent="0.25">
      <c r="A287" s="399">
        <v>284</v>
      </c>
      <c r="B287" s="408"/>
      <c r="C287" s="410"/>
      <c r="D287" s="359"/>
      <c r="E287" s="359"/>
      <c r="F287" s="409"/>
      <c r="G287" s="359"/>
      <c r="H287" s="359"/>
      <c r="I287" s="359"/>
      <c r="J287" s="404" t="e">
        <f>IF(#REF!="","",IF(LEN(#REF!)&gt;14,IF(ISBLANK(#REF!),"",#REF!),REPLACE(REPLACE(#REF!,1,3,"XXX"),13,2,"XX")))</f>
        <v>#REF!</v>
      </c>
      <c r="K287" s="407"/>
      <c r="L287" s="407"/>
      <c r="M287" s="407"/>
      <c r="N287" s="408"/>
    </row>
    <row r="288" spans="1:14" ht="50.1" customHeight="1" x14ac:dyDescent="0.25">
      <c r="A288" s="399">
        <v>285</v>
      </c>
      <c r="B288" s="408"/>
      <c r="C288" s="410"/>
      <c r="D288" s="359"/>
      <c r="E288" s="359"/>
      <c r="F288" s="409"/>
      <c r="G288" s="359"/>
      <c r="H288" s="359"/>
      <c r="I288" s="359"/>
      <c r="J288" s="404" t="e">
        <f>IF(#REF!="","",IF(LEN(#REF!)&gt;14,IF(ISBLANK(#REF!),"",#REF!),REPLACE(REPLACE(#REF!,1,3,"XXX"),13,2,"XX")))</f>
        <v>#REF!</v>
      </c>
      <c r="K288" s="407"/>
      <c r="L288" s="407"/>
      <c r="M288" s="407"/>
      <c r="N288" s="408"/>
    </row>
    <row r="289" spans="1:14" ht="50.1" customHeight="1" x14ac:dyDescent="0.25">
      <c r="A289" s="406">
        <v>286</v>
      </c>
      <c r="B289" s="408"/>
      <c r="C289" s="410"/>
      <c r="D289" s="359"/>
      <c r="E289" s="359"/>
      <c r="F289" s="409"/>
      <c r="G289" s="359"/>
      <c r="H289" s="359"/>
      <c r="I289" s="359"/>
      <c r="J289" s="404" t="e">
        <f>IF(#REF!="","",IF(LEN(#REF!)&gt;14,IF(ISBLANK(#REF!),"",#REF!),REPLACE(REPLACE(#REF!,1,3,"XXX"),13,2,"XX")))</f>
        <v>#REF!</v>
      </c>
      <c r="K289" s="407"/>
      <c r="L289" s="407"/>
      <c r="M289" s="407"/>
      <c r="N289" s="408"/>
    </row>
    <row r="290" spans="1:14" ht="50.1" customHeight="1" x14ac:dyDescent="0.25">
      <c r="A290" s="399">
        <v>287</v>
      </c>
      <c r="B290" s="408"/>
      <c r="C290" s="410"/>
      <c r="D290" s="359"/>
      <c r="E290" s="359"/>
      <c r="F290" s="409"/>
      <c r="G290" s="359"/>
      <c r="H290" s="359"/>
      <c r="I290" s="359"/>
      <c r="J290" s="404" t="e">
        <f>IF(#REF!="","",IF(LEN(#REF!)&gt;14,IF(ISBLANK(#REF!),"",#REF!),REPLACE(REPLACE(#REF!,1,3,"XXX"),13,2,"XX")))</f>
        <v>#REF!</v>
      </c>
      <c r="K290" s="407"/>
      <c r="L290" s="407"/>
      <c r="M290" s="407"/>
      <c r="N290" s="408"/>
    </row>
    <row r="291" spans="1:14" ht="50.1" customHeight="1" x14ac:dyDescent="0.25">
      <c r="A291" s="399">
        <v>288</v>
      </c>
      <c r="B291" s="408"/>
      <c r="C291" s="410"/>
      <c r="D291" s="359"/>
      <c r="E291" s="359"/>
      <c r="F291" s="409"/>
      <c r="G291" s="359"/>
      <c r="H291" s="359"/>
      <c r="I291" s="359"/>
      <c r="J291" s="404" t="e">
        <f>IF(#REF!="","",IF(LEN(#REF!)&gt;14,IF(ISBLANK(#REF!),"",#REF!),REPLACE(REPLACE(#REF!,1,3,"XXX"),13,2,"XX")))</f>
        <v>#REF!</v>
      </c>
      <c r="K291" s="407"/>
      <c r="L291" s="407"/>
      <c r="M291" s="407"/>
      <c r="N291" s="408"/>
    </row>
    <row r="292" spans="1:14" ht="50.1" customHeight="1" x14ac:dyDescent="0.25">
      <c r="A292" s="406">
        <v>289</v>
      </c>
      <c r="B292" s="408"/>
      <c r="C292" s="410"/>
      <c r="D292" s="359"/>
      <c r="E292" s="359"/>
      <c r="F292" s="409"/>
      <c r="G292" s="359"/>
      <c r="H292" s="359"/>
      <c r="I292" s="359"/>
      <c r="J292" s="404" t="e">
        <f>IF(#REF!="","",IF(LEN(#REF!)&gt;14,IF(ISBLANK(#REF!),"",#REF!),REPLACE(REPLACE(#REF!,1,3,"XXX"),13,2,"XX")))</f>
        <v>#REF!</v>
      </c>
      <c r="K292" s="407"/>
      <c r="L292" s="407"/>
      <c r="M292" s="407"/>
      <c r="N292" s="408"/>
    </row>
    <row r="293" spans="1:14" ht="50.1" customHeight="1" x14ac:dyDescent="0.25">
      <c r="A293" s="399">
        <v>290</v>
      </c>
      <c r="B293" s="408"/>
      <c r="C293" s="410"/>
      <c r="D293" s="359"/>
      <c r="E293" s="359"/>
      <c r="F293" s="409"/>
      <c r="G293" s="359"/>
      <c r="H293" s="359"/>
      <c r="I293" s="359"/>
      <c r="J293" s="404" t="e">
        <f>IF(#REF!="","",IF(LEN(#REF!)&gt;14,IF(ISBLANK(#REF!),"",#REF!),REPLACE(REPLACE(#REF!,1,3,"XXX"),13,2,"XX")))</f>
        <v>#REF!</v>
      </c>
      <c r="K293" s="407"/>
      <c r="L293" s="407"/>
      <c r="M293" s="407"/>
      <c r="N293" s="408"/>
    </row>
    <row r="294" spans="1:14" ht="50.1" customHeight="1" x14ac:dyDescent="0.25">
      <c r="A294" s="399">
        <v>291</v>
      </c>
      <c r="B294" s="408"/>
      <c r="C294" s="410"/>
      <c r="D294" s="359"/>
      <c r="E294" s="359"/>
      <c r="F294" s="409"/>
      <c r="G294" s="411"/>
      <c r="H294" s="359"/>
      <c r="I294" s="359"/>
      <c r="J294" s="404" t="e">
        <f>IF(#REF!="","",IF(LEN(#REF!)&gt;14,IF(ISBLANK(#REF!),"",#REF!),REPLACE(REPLACE(#REF!,1,3,"XXX"),13,2,"XX")))</f>
        <v>#REF!</v>
      </c>
      <c r="K294" s="407"/>
      <c r="L294" s="407"/>
      <c r="M294" s="407"/>
      <c r="N294" s="408"/>
    </row>
    <row r="295" spans="1:14" ht="50.1" customHeight="1" x14ac:dyDescent="0.25">
      <c r="A295" s="406">
        <v>292</v>
      </c>
      <c r="B295" s="408"/>
      <c r="C295" s="410"/>
      <c r="D295" s="359"/>
      <c r="E295" s="359"/>
      <c r="F295" s="409"/>
      <c r="G295" s="359"/>
      <c r="H295" s="359"/>
      <c r="I295" s="359"/>
      <c r="J295" s="404" t="e">
        <f>IF(#REF!="","",IF(LEN(#REF!)&gt;14,IF(ISBLANK(#REF!),"",#REF!),REPLACE(REPLACE(#REF!,1,3,"XXX"),13,2,"XX")))</f>
        <v>#REF!</v>
      </c>
      <c r="K295" s="407"/>
      <c r="L295" s="407"/>
      <c r="M295" s="407"/>
      <c r="N295" s="408"/>
    </row>
    <row r="296" spans="1:14" ht="50.1" customHeight="1" x14ac:dyDescent="0.25">
      <c r="A296" s="399">
        <v>293</v>
      </c>
      <c r="B296" s="408"/>
      <c r="C296" s="410"/>
      <c r="D296" s="359"/>
      <c r="E296" s="359"/>
      <c r="F296" s="409"/>
      <c r="G296" s="359"/>
      <c r="H296" s="359"/>
      <c r="I296" s="359"/>
      <c r="J296" s="404" t="e">
        <f>IF(#REF!="","",IF(LEN(#REF!)&gt;14,IF(ISBLANK(#REF!),"",#REF!),REPLACE(REPLACE(#REF!,1,3,"XXX"),13,2,"XX")))</f>
        <v>#REF!</v>
      </c>
      <c r="K296" s="407"/>
      <c r="L296" s="407"/>
      <c r="M296" s="407"/>
      <c r="N296" s="408"/>
    </row>
    <row r="297" spans="1:14" ht="50.1" customHeight="1" x14ac:dyDescent="0.25">
      <c r="A297" s="399">
        <v>294</v>
      </c>
      <c r="B297" s="408"/>
      <c r="C297" s="410"/>
      <c r="D297" s="359"/>
      <c r="E297" s="359"/>
      <c r="F297" s="409"/>
      <c r="G297" s="359"/>
      <c r="H297" s="359"/>
      <c r="I297" s="359"/>
      <c r="J297" s="404" t="e">
        <f>IF(#REF!="","",IF(LEN(#REF!)&gt;14,IF(ISBLANK(#REF!),"",#REF!),REPLACE(REPLACE(#REF!,1,3,"XXX"),13,2,"XX")))</f>
        <v>#REF!</v>
      </c>
      <c r="K297" s="407"/>
      <c r="L297" s="407"/>
      <c r="M297" s="407"/>
      <c r="N297" s="408"/>
    </row>
    <row r="298" spans="1:14" ht="50.1" customHeight="1" x14ac:dyDescent="0.25">
      <c r="A298" s="406">
        <v>295</v>
      </c>
      <c r="B298" s="408"/>
      <c r="C298" s="410"/>
      <c r="D298" s="359"/>
      <c r="E298" s="359"/>
      <c r="F298" s="409"/>
      <c r="G298" s="359"/>
      <c r="H298" s="359"/>
      <c r="I298" s="359"/>
      <c r="J298" s="404" t="e">
        <f>IF(#REF!="","",IF(LEN(#REF!)&gt;14,IF(ISBLANK(#REF!),"",#REF!),REPLACE(REPLACE(#REF!,1,3,"XXX"),13,2,"XX")))</f>
        <v>#REF!</v>
      </c>
      <c r="K298" s="407"/>
      <c r="L298" s="407"/>
      <c r="M298" s="407"/>
      <c r="N298" s="408"/>
    </row>
    <row r="299" spans="1:14" ht="50.1" customHeight="1" x14ac:dyDescent="0.25">
      <c r="A299" s="399">
        <v>296</v>
      </c>
      <c r="B299" s="408"/>
      <c r="C299" s="410"/>
      <c r="D299" s="359"/>
      <c r="E299" s="359"/>
      <c r="F299" s="409"/>
      <c r="G299" s="359"/>
      <c r="H299" s="359"/>
      <c r="I299" s="359"/>
      <c r="J299" s="404" t="e">
        <f>IF(#REF!="","",IF(LEN(#REF!)&gt;14,IF(ISBLANK(#REF!),"",#REF!),REPLACE(REPLACE(#REF!,1,3,"XXX"),13,2,"XX")))</f>
        <v>#REF!</v>
      </c>
      <c r="K299" s="407"/>
      <c r="L299" s="407"/>
      <c r="M299" s="407"/>
      <c r="N299" s="408"/>
    </row>
    <row r="300" spans="1:14" ht="50.1" customHeight="1" x14ac:dyDescent="0.25">
      <c r="A300" s="399">
        <v>297</v>
      </c>
      <c r="B300" s="408"/>
      <c r="C300" s="410"/>
      <c r="D300" s="359"/>
      <c r="E300" s="359"/>
      <c r="F300" s="409"/>
      <c r="G300" s="359"/>
      <c r="H300" s="359"/>
      <c r="I300" s="359"/>
      <c r="J300" s="404" t="e">
        <f>IF(#REF!="","",IF(LEN(#REF!)&gt;14,IF(ISBLANK(#REF!),"",#REF!),REPLACE(REPLACE(#REF!,1,3,"XXX"),13,2,"XX")))</f>
        <v>#REF!</v>
      </c>
      <c r="K300" s="407"/>
      <c r="L300" s="407"/>
      <c r="M300" s="407"/>
      <c r="N300" s="408"/>
    </row>
    <row r="301" spans="1:14" ht="50.1" customHeight="1" x14ac:dyDescent="0.25">
      <c r="A301" s="406">
        <v>298</v>
      </c>
      <c r="B301" s="408"/>
      <c r="C301" s="410"/>
      <c r="D301" s="359"/>
      <c r="E301" s="359"/>
      <c r="F301" s="409"/>
      <c r="G301" s="359"/>
      <c r="H301" s="359"/>
      <c r="I301" s="359"/>
      <c r="J301" s="404" t="e">
        <f>IF(#REF!="","",IF(LEN(#REF!)&gt;14,IF(ISBLANK(#REF!),"",#REF!),REPLACE(REPLACE(#REF!,1,3,"XXX"),13,2,"XX")))</f>
        <v>#REF!</v>
      </c>
      <c r="K301" s="407"/>
      <c r="L301" s="407"/>
      <c r="M301" s="407"/>
      <c r="N301" s="408"/>
    </row>
    <row r="302" spans="1:14" ht="50.1" customHeight="1" x14ac:dyDescent="0.25">
      <c r="A302" s="399">
        <v>299</v>
      </c>
      <c r="B302" s="408"/>
      <c r="C302" s="410"/>
      <c r="D302" s="359"/>
      <c r="E302" s="359"/>
      <c r="F302" s="409"/>
      <c r="G302" s="359"/>
      <c r="H302" s="359"/>
      <c r="I302" s="359"/>
      <c r="J302" s="404" t="e">
        <f>IF(#REF!="","",IF(LEN(#REF!)&gt;14,IF(ISBLANK(#REF!),"",#REF!),REPLACE(REPLACE(#REF!,1,3,"XXX"),13,2,"XX")))</f>
        <v>#REF!</v>
      </c>
      <c r="K302" s="407"/>
      <c r="L302" s="407"/>
      <c r="M302" s="407"/>
      <c r="N302" s="408"/>
    </row>
    <row r="303" spans="1:14" ht="50.1" customHeight="1" x14ac:dyDescent="0.25">
      <c r="A303" s="399">
        <v>300</v>
      </c>
      <c r="B303" s="408"/>
      <c r="C303" s="410"/>
      <c r="D303" s="359"/>
      <c r="E303" s="359"/>
      <c r="F303" s="409"/>
      <c r="G303" s="359"/>
      <c r="H303" s="359"/>
      <c r="I303" s="359"/>
      <c r="J303" s="404" t="e">
        <f>IF(#REF!="","",IF(LEN(#REF!)&gt;14,IF(ISBLANK(#REF!),"",#REF!),REPLACE(REPLACE(#REF!,1,3,"XXX"),13,2,"XX")))</f>
        <v>#REF!</v>
      </c>
      <c r="K303" s="407"/>
      <c r="L303" s="407"/>
      <c r="M303" s="407"/>
      <c r="N303" s="408"/>
    </row>
    <row r="304" spans="1:14" ht="50.1" customHeight="1" x14ac:dyDescent="0.25">
      <c r="A304" s="406">
        <v>301</v>
      </c>
      <c r="B304" s="408"/>
      <c r="C304" s="410"/>
      <c r="D304" s="359"/>
      <c r="E304" s="359"/>
      <c r="F304" s="409"/>
      <c r="G304" s="359"/>
      <c r="H304" s="359"/>
      <c r="I304" s="359"/>
      <c r="J304" s="404" t="e">
        <f>IF(#REF!="","",IF(LEN(#REF!)&gt;14,IF(ISBLANK(#REF!),"",#REF!),REPLACE(REPLACE(#REF!,1,3,"XXX"),13,2,"XX")))</f>
        <v>#REF!</v>
      </c>
      <c r="K304" s="407"/>
      <c r="L304" s="407"/>
      <c r="M304" s="407"/>
      <c r="N304" s="408"/>
    </row>
    <row r="305" spans="1:14" ht="50.1" customHeight="1" x14ac:dyDescent="0.25">
      <c r="A305" s="399">
        <v>302</v>
      </c>
      <c r="B305" s="408"/>
      <c r="C305" s="410"/>
      <c r="D305" s="359"/>
      <c r="E305" s="359"/>
      <c r="F305" s="409"/>
      <c r="G305" s="359"/>
      <c r="H305" s="359"/>
      <c r="I305" s="359"/>
      <c r="J305" s="404" t="e">
        <f>IF(#REF!="","",IF(LEN(#REF!)&gt;14,IF(ISBLANK(#REF!),"",#REF!),REPLACE(REPLACE(#REF!,1,3,"XXX"),13,2,"XX")))</f>
        <v>#REF!</v>
      </c>
      <c r="K305" s="407"/>
      <c r="L305" s="407"/>
      <c r="M305" s="407"/>
      <c r="N305" s="408"/>
    </row>
    <row r="306" spans="1:14" ht="50.1" customHeight="1" x14ac:dyDescent="0.25">
      <c r="A306" s="399">
        <v>303</v>
      </c>
      <c r="B306" s="408"/>
      <c r="C306" s="410"/>
      <c r="D306" s="359"/>
      <c r="E306" s="359"/>
      <c r="F306" s="409"/>
      <c r="G306" s="359"/>
      <c r="H306" s="359"/>
      <c r="I306" s="359"/>
      <c r="J306" s="404" t="e">
        <f>IF(#REF!="","",IF(LEN(#REF!)&gt;14,IF(ISBLANK(#REF!),"",#REF!),REPLACE(REPLACE(#REF!,1,3,"XXX"),13,2,"XX")))</f>
        <v>#REF!</v>
      </c>
      <c r="K306" s="407"/>
      <c r="L306" s="407"/>
      <c r="M306" s="407"/>
      <c r="N306" s="408"/>
    </row>
    <row r="307" spans="1:14" ht="50.1" customHeight="1" x14ac:dyDescent="0.25">
      <c r="A307" s="406">
        <v>304</v>
      </c>
      <c r="B307" s="408"/>
      <c r="C307" s="410"/>
      <c r="D307" s="359"/>
      <c r="E307" s="359"/>
      <c r="F307" s="409"/>
      <c r="G307" s="359"/>
      <c r="H307" s="359"/>
      <c r="I307" s="359"/>
      <c r="J307" s="404" t="e">
        <f>IF(#REF!="","",IF(LEN(#REF!)&gt;14,IF(ISBLANK(#REF!),"",#REF!),REPLACE(REPLACE(#REF!,1,3,"XXX"),13,2,"XX")))</f>
        <v>#REF!</v>
      </c>
      <c r="K307" s="407"/>
      <c r="L307" s="407"/>
      <c r="M307" s="407"/>
      <c r="N307" s="408"/>
    </row>
    <row r="308" spans="1:14" ht="50.1" customHeight="1" x14ac:dyDescent="0.25">
      <c r="A308" s="399">
        <v>305</v>
      </c>
      <c r="B308" s="408"/>
      <c r="C308" s="410"/>
      <c r="D308" s="359"/>
      <c r="E308" s="359"/>
      <c r="F308" s="409"/>
      <c r="G308" s="359"/>
      <c r="H308" s="359"/>
      <c r="I308" s="359"/>
      <c r="J308" s="404" t="e">
        <f>IF(#REF!="","",IF(LEN(#REF!)&gt;14,IF(ISBLANK(#REF!),"",#REF!),REPLACE(REPLACE(#REF!,1,3,"XXX"),13,2,"XX")))</f>
        <v>#REF!</v>
      </c>
      <c r="K308" s="407"/>
      <c r="L308" s="407"/>
      <c r="M308" s="407"/>
      <c r="N308" s="408"/>
    </row>
    <row r="309" spans="1:14" ht="50.1" customHeight="1" x14ac:dyDescent="0.25">
      <c r="A309" s="399">
        <v>306</v>
      </c>
      <c r="B309" s="408"/>
      <c r="C309" s="410"/>
      <c r="D309" s="359"/>
      <c r="E309" s="359"/>
      <c r="F309" s="409"/>
      <c r="G309" s="359"/>
      <c r="H309" s="359"/>
      <c r="I309" s="359"/>
      <c r="J309" s="404" t="e">
        <f>IF(#REF!="","",IF(LEN(#REF!)&gt;14,IF(ISBLANK(#REF!),"",#REF!),REPLACE(REPLACE(#REF!,1,3,"XXX"),13,2,"XX")))</f>
        <v>#REF!</v>
      </c>
      <c r="K309" s="407"/>
      <c r="L309" s="407"/>
      <c r="M309" s="407"/>
      <c r="N309" s="408"/>
    </row>
    <row r="310" spans="1:14" ht="50.1" customHeight="1" x14ac:dyDescent="0.25">
      <c r="A310" s="406">
        <v>307</v>
      </c>
      <c r="B310" s="408"/>
      <c r="C310" s="410"/>
      <c r="D310" s="359"/>
      <c r="E310" s="359"/>
      <c r="F310" s="409"/>
      <c r="G310" s="359"/>
      <c r="H310" s="359"/>
      <c r="I310" s="359"/>
      <c r="J310" s="404" t="e">
        <f>IF(#REF!="","",IF(LEN(#REF!)&gt;14,IF(ISBLANK(#REF!),"",#REF!),REPLACE(REPLACE(#REF!,1,3,"XXX"),13,2,"XX")))</f>
        <v>#REF!</v>
      </c>
      <c r="K310" s="407"/>
      <c r="L310" s="407"/>
      <c r="M310" s="407"/>
      <c r="N310" s="408"/>
    </row>
    <row r="311" spans="1:14" ht="50.1" customHeight="1" x14ac:dyDescent="0.25">
      <c r="A311" s="399">
        <v>308</v>
      </c>
      <c r="B311" s="408"/>
      <c r="C311" s="410"/>
      <c r="D311" s="359"/>
      <c r="E311" s="359"/>
      <c r="F311" s="409"/>
      <c r="G311" s="359"/>
      <c r="H311" s="359"/>
      <c r="I311" s="359"/>
      <c r="J311" s="404" t="e">
        <f>IF(#REF!="","",IF(LEN(#REF!)&gt;14,IF(ISBLANK(#REF!),"",#REF!),REPLACE(REPLACE(#REF!,1,3,"XXX"),13,2,"XX")))</f>
        <v>#REF!</v>
      </c>
      <c r="K311" s="407"/>
      <c r="L311" s="407"/>
      <c r="M311" s="407"/>
      <c r="N311" s="408"/>
    </row>
    <row r="312" spans="1:14" ht="50.1" customHeight="1" x14ac:dyDescent="0.25">
      <c r="A312" s="399">
        <v>309</v>
      </c>
      <c r="B312" s="408"/>
      <c r="C312" s="410"/>
      <c r="D312" s="359"/>
      <c r="E312" s="359"/>
      <c r="F312" s="409"/>
      <c r="G312" s="359"/>
      <c r="H312" s="359"/>
      <c r="I312" s="359"/>
      <c r="J312" s="404" t="e">
        <f>IF(#REF!="","",IF(LEN(#REF!)&gt;14,IF(ISBLANK(#REF!),"",#REF!),REPLACE(REPLACE(#REF!,1,3,"XXX"),13,2,"XX")))</f>
        <v>#REF!</v>
      </c>
      <c r="K312" s="407"/>
      <c r="L312" s="407"/>
      <c r="M312" s="407"/>
      <c r="N312" s="408"/>
    </row>
    <row r="313" spans="1:14" ht="50.1" customHeight="1" x14ac:dyDescent="0.25">
      <c r="A313" s="406">
        <v>310</v>
      </c>
      <c r="B313" s="408"/>
      <c r="C313" s="410"/>
      <c r="D313" s="359"/>
      <c r="E313" s="359"/>
      <c r="F313" s="409"/>
      <c r="G313" s="359"/>
      <c r="H313" s="359"/>
      <c r="I313" s="359"/>
      <c r="J313" s="404" t="e">
        <f>IF(#REF!="","",IF(LEN(#REF!)&gt;14,IF(ISBLANK(#REF!),"",#REF!),REPLACE(REPLACE(#REF!,1,3,"XXX"),13,2,"XX")))</f>
        <v>#REF!</v>
      </c>
      <c r="K313" s="407"/>
      <c r="L313" s="407"/>
      <c r="M313" s="407"/>
      <c r="N313" s="408"/>
    </row>
    <row r="314" spans="1:14" ht="50.1" customHeight="1" x14ac:dyDescent="0.25">
      <c r="A314" s="399">
        <v>311</v>
      </c>
      <c r="B314" s="408"/>
      <c r="C314" s="410"/>
      <c r="D314" s="359"/>
      <c r="E314" s="359"/>
      <c r="F314" s="409"/>
      <c r="G314" s="359"/>
      <c r="H314" s="359"/>
      <c r="I314" s="359"/>
      <c r="J314" s="404" t="e">
        <f>IF(#REF!="","",IF(LEN(#REF!)&gt;14,IF(ISBLANK(#REF!),"",#REF!),REPLACE(REPLACE(#REF!,1,3,"XXX"),13,2,"XX")))</f>
        <v>#REF!</v>
      </c>
      <c r="K314" s="407"/>
      <c r="L314" s="407"/>
      <c r="M314" s="407"/>
      <c r="N314" s="408"/>
    </row>
    <row r="315" spans="1:14" ht="50.1" customHeight="1" x14ac:dyDescent="0.25">
      <c r="A315" s="399">
        <v>312</v>
      </c>
      <c r="B315" s="408"/>
      <c r="C315" s="410"/>
      <c r="D315" s="359"/>
      <c r="E315" s="359"/>
      <c r="F315" s="409"/>
      <c r="G315" s="359"/>
      <c r="H315" s="359"/>
      <c r="I315" s="359"/>
      <c r="J315" s="404" t="e">
        <f>IF(#REF!="","",IF(LEN(#REF!)&gt;14,IF(ISBLANK(#REF!),"",#REF!),REPLACE(REPLACE(#REF!,1,3,"XXX"),13,2,"XX")))</f>
        <v>#REF!</v>
      </c>
      <c r="K315" s="407"/>
      <c r="L315" s="407"/>
      <c r="M315" s="407"/>
      <c r="N315" s="408"/>
    </row>
    <row r="316" spans="1:14" ht="50.1" customHeight="1" x14ac:dyDescent="0.25">
      <c r="A316" s="406">
        <v>313</v>
      </c>
      <c r="B316" s="408"/>
      <c r="C316" s="410"/>
      <c r="D316" s="359"/>
      <c r="E316" s="359"/>
      <c r="F316" s="409"/>
      <c r="G316" s="359"/>
      <c r="H316" s="359"/>
      <c r="I316" s="359"/>
      <c r="J316" s="404" t="e">
        <f>IF(#REF!="","",IF(LEN(#REF!)&gt;14,IF(ISBLANK(#REF!),"",#REF!),REPLACE(REPLACE(#REF!,1,3,"XXX"),13,2,"XX")))</f>
        <v>#REF!</v>
      </c>
      <c r="K316" s="407"/>
      <c r="L316" s="407"/>
      <c r="M316" s="407"/>
      <c r="N316" s="408"/>
    </row>
    <row r="317" spans="1:14" ht="50.1" customHeight="1" x14ac:dyDescent="0.25">
      <c r="A317" s="399">
        <v>314</v>
      </c>
      <c r="B317" s="408"/>
      <c r="C317" s="410"/>
      <c r="D317" s="359"/>
      <c r="E317" s="359"/>
      <c r="F317" s="409"/>
      <c r="G317" s="359"/>
      <c r="H317" s="359"/>
      <c r="I317" s="359"/>
      <c r="J317" s="404" t="e">
        <f>IF(#REF!="","",IF(LEN(#REF!)&gt;14,IF(ISBLANK(#REF!),"",#REF!),REPLACE(REPLACE(#REF!,1,3,"XXX"),13,2,"XX")))</f>
        <v>#REF!</v>
      </c>
      <c r="K317" s="407"/>
      <c r="L317" s="407"/>
      <c r="M317" s="407"/>
      <c r="N317" s="408"/>
    </row>
    <row r="318" spans="1:14" ht="50.1" customHeight="1" x14ac:dyDescent="0.25">
      <c r="A318" s="399">
        <v>315</v>
      </c>
      <c r="B318" s="408"/>
      <c r="C318" s="410"/>
      <c r="D318" s="359"/>
      <c r="E318" s="359"/>
      <c r="F318" s="409"/>
      <c r="G318" s="359"/>
      <c r="H318" s="359"/>
      <c r="I318" s="359"/>
      <c r="J318" s="404" t="e">
        <f>IF(#REF!="","",IF(LEN(#REF!)&gt;14,IF(ISBLANK(#REF!),"",#REF!),REPLACE(REPLACE(#REF!,1,3,"XXX"),13,2,"XX")))</f>
        <v>#REF!</v>
      </c>
      <c r="K318" s="407"/>
      <c r="L318" s="407"/>
      <c r="M318" s="407"/>
      <c r="N318" s="408"/>
    </row>
    <row r="319" spans="1:14" ht="50.1" customHeight="1" x14ac:dyDescent="0.25">
      <c r="A319" s="406">
        <v>316</v>
      </c>
      <c r="B319" s="408"/>
      <c r="C319" s="410"/>
      <c r="D319" s="359"/>
      <c r="E319" s="359"/>
      <c r="F319" s="409"/>
      <c r="G319" s="359"/>
      <c r="H319" s="359"/>
      <c r="I319" s="359"/>
      <c r="J319" s="404" t="e">
        <f>IF(#REF!="","",IF(LEN(#REF!)&gt;14,IF(ISBLANK(#REF!),"",#REF!),REPLACE(REPLACE(#REF!,1,3,"XXX"),13,2,"XX")))</f>
        <v>#REF!</v>
      </c>
      <c r="K319" s="407"/>
      <c r="L319" s="407"/>
      <c r="M319" s="407"/>
      <c r="N319" s="408"/>
    </row>
    <row r="320" spans="1:14" ht="50.1" customHeight="1" x14ac:dyDescent="0.25">
      <c r="A320" s="399">
        <v>317</v>
      </c>
      <c r="B320" s="408"/>
      <c r="C320" s="410"/>
      <c r="D320" s="359"/>
      <c r="E320" s="359"/>
      <c r="F320" s="409"/>
      <c r="G320" s="359"/>
      <c r="H320" s="359"/>
      <c r="I320" s="359"/>
      <c r="J320" s="404" t="e">
        <f>IF(#REF!="","",IF(LEN(#REF!)&gt;14,IF(ISBLANK(#REF!),"",#REF!),REPLACE(REPLACE(#REF!,1,3,"XXX"),13,2,"XX")))</f>
        <v>#REF!</v>
      </c>
      <c r="K320" s="407"/>
      <c r="L320" s="407"/>
      <c r="M320" s="407"/>
      <c r="N320" s="408"/>
    </row>
    <row r="321" spans="1:14" ht="50.1" customHeight="1" x14ac:dyDescent="0.25">
      <c r="A321" s="399">
        <v>318</v>
      </c>
      <c r="B321" s="408"/>
      <c r="C321" s="410"/>
      <c r="D321" s="359"/>
      <c r="E321" s="359"/>
      <c r="F321" s="409"/>
      <c r="G321" s="359"/>
      <c r="H321" s="359"/>
      <c r="I321" s="359"/>
      <c r="J321" s="404" t="e">
        <f>IF(#REF!="","",IF(LEN(#REF!)&gt;14,IF(ISBLANK(#REF!),"",#REF!),REPLACE(REPLACE(#REF!,1,3,"XXX"),13,2,"XX")))</f>
        <v>#REF!</v>
      </c>
      <c r="K321" s="407"/>
      <c r="L321" s="407"/>
      <c r="M321" s="407"/>
      <c r="N321" s="408"/>
    </row>
    <row r="322" spans="1:14" ht="50.1" customHeight="1" x14ac:dyDescent="0.25">
      <c r="A322" s="406">
        <v>319</v>
      </c>
      <c r="B322" s="408"/>
      <c r="C322" s="410"/>
      <c r="D322" s="359"/>
      <c r="E322" s="359"/>
      <c r="F322" s="409"/>
      <c r="G322" s="359"/>
      <c r="H322" s="359"/>
      <c r="I322" s="359"/>
      <c r="J322" s="404" t="e">
        <f>IF(#REF!="","",IF(LEN(#REF!)&gt;14,IF(ISBLANK(#REF!),"",#REF!),REPLACE(REPLACE(#REF!,1,3,"XXX"),13,2,"XX")))</f>
        <v>#REF!</v>
      </c>
      <c r="K322" s="407"/>
      <c r="L322" s="407"/>
      <c r="M322" s="407"/>
      <c r="N322" s="408"/>
    </row>
    <row r="323" spans="1:14" ht="50.1" customHeight="1" x14ac:dyDescent="0.25">
      <c r="A323" s="399">
        <v>320</v>
      </c>
      <c r="B323" s="408"/>
      <c r="C323" s="410"/>
      <c r="D323" s="359"/>
      <c r="E323" s="359"/>
      <c r="F323" s="409"/>
      <c r="G323" s="359"/>
      <c r="H323" s="359"/>
      <c r="I323" s="359"/>
      <c r="J323" s="404" t="e">
        <f>IF(#REF!="","",IF(LEN(#REF!)&gt;14,IF(ISBLANK(#REF!),"",#REF!),REPLACE(REPLACE(#REF!,1,3,"XXX"),13,2,"XX")))</f>
        <v>#REF!</v>
      </c>
      <c r="K323" s="407"/>
      <c r="L323" s="407"/>
      <c r="M323" s="407"/>
      <c r="N323" s="408"/>
    </row>
    <row r="324" spans="1:14" ht="50.1" customHeight="1" x14ac:dyDescent="0.25">
      <c r="A324" s="399">
        <v>321</v>
      </c>
      <c r="B324" s="408"/>
      <c r="C324" s="410"/>
      <c r="D324" s="359"/>
      <c r="E324" s="359"/>
      <c r="F324" s="409"/>
      <c r="G324" s="359"/>
      <c r="H324" s="359"/>
      <c r="I324" s="359"/>
      <c r="J324" s="404" t="e">
        <f>IF(#REF!="","",IF(LEN(#REF!)&gt;14,IF(ISBLANK(#REF!),"",#REF!),REPLACE(REPLACE(#REF!,1,3,"XXX"),13,2,"XX")))</f>
        <v>#REF!</v>
      </c>
      <c r="K324" s="407"/>
      <c r="L324" s="407"/>
      <c r="M324" s="407"/>
      <c r="N324" s="408"/>
    </row>
    <row r="325" spans="1:14" ht="50.1" customHeight="1" x14ac:dyDescent="0.25">
      <c r="A325" s="406">
        <v>322</v>
      </c>
      <c r="B325" s="408"/>
      <c r="C325" s="410"/>
      <c r="D325" s="359"/>
      <c r="E325" s="359"/>
      <c r="F325" s="409"/>
      <c r="G325" s="359"/>
      <c r="H325" s="359"/>
      <c r="I325" s="359"/>
      <c r="J325" s="404" t="e">
        <f>IF(#REF!="","",IF(LEN(#REF!)&gt;14,IF(ISBLANK(#REF!),"",#REF!),REPLACE(REPLACE(#REF!,1,3,"XXX"),13,2,"XX")))</f>
        <v>#REF!</v>
      </c>
      <c r="K325" s="407"/>
      <c r="L325" s="407"/>
      <c r="M325" s="407"/>
      <c r="N325" s="408"/>
    </row>
    <row r="326" spans="1:14" ht="50.1" customHeight="1" x14ac:dyDescent="0.25">
      <c r="A326" s="399">
        <v>323</v>
      </c>
      <c r="B326" s="408"/>
      <c r="C326" s="410"/>
      <c r="D326" s="359"/>
      <c r="E326" s="359"/>
      <c r="F326" s="409"/>
      <c r="G326" s="359"/>
      <c r="H326" s="359"/>
      <c r="I326" s="359"/>
      <c r="J326" s="404" t="e">
        <f>IF(#REF!="","",IF(LEN(#REF!)&gt;14,IF(ISBLANK(#REF!),"",#REF!),REPLACE(REPLACE(#REF!,1,3,"XXX"),13,2,"XX")))</f>
        <v>#REF!</v>
      </c>
      <c r="K326" s="407"/>
      <c r="L326" s="407"/>
      <c r="M326" s="407"/>
      <c r="N326" s="408"/>
    </row>
    <row r="327" spans="1:14" ht="50.1" customHeight="1" x14ac:dyDescent="0.25">
      <c r="A327" s="399">
        <v>324</v>
      </c>
      <c r="B327" s="408"/>
      <c r="C327" s="410"/>
      <c r="D327" s="359"/>
      <c r="E327" s="359"/>
      <c r="F327" s="409"/>
      <c r="G327" s="359"/>
      <c r="H327" s="359"/>
      <c r="I327" s="359"/>
      <c r="J327" s="404" t="e">
        <f>IF(#REF!="","",IF(LEN(#REF!)&gt;14,IF(ISBLANK(#REF!),"",#REF!),REPLACE(REPLACE(#REF!,1,3,"XXX"),13,2,"XX")))</f>
        <v>#REF!</v>
      </c>
      <c r="K327" s="407"/>
      <c r="L327" s="407"/>
      <c r="M327" s="407"/>
      <c r="N327" s="408"/>
    </row>
    <row r="328" spans="1:14" ht="50.1" customHeight="1" x14ac:dyDescent="0.25">
      <c r="A328" s="406">
        <v>325</v>
      </c>
      <c r="B328" s="408"/>
      <c r="C328" s="410"/>
      <c r="D328" s="359"/>
      <c r="E328" s="359"/>
      <c r="F328" s="409"/>
      <c r="G328" s="359"/>
      <c r="H328" s="359"/>
      <c r="I328" s="359"/>
      <c r="J328" s="404" t="e">
        <f>IF(#REF!="","",IF(LEN(#REF!)&gt;14,IF(ISBLANK(#REF!),"",#REF!),REPLACE(REPLACE(#REF!,1,3,"XXX"),13,2,"XX")))</f>
        <v>#REF!</v>
      </c>
      <c r="K328" s="407"/>
      <c r="L328" s="407"/>
      <c r="M328" s="407"/>
      <c r="N328" s="408"/>
    </row>
    <row r="329" spans="1:14" ht="50.1" customHeight="1" x14ac:dyDescent="0.25">
      <c r="A329" s="399">
        <v>326</v>
      </c>
      <c r="B329" s="408"/>
      <c r="C329" s="410"/>
      <c r="D329" s="359"/>
      <c r="E329" s="359"/>
      <c r="F329" s="409"/>
      <c r="G329" s="359"/>
      <c r="H329" s="359"/>
      <c r="I329" s="359"/>
      <c r="J329" s="404" t="e">
        <f>IF(#REF!="","",IF(LEN(#REF!)&gt;14,IF(ISBLANK(#REF!),"",#REF!),REPLACE(REPLACE(#REF!,1,3,"XXX"),13,2,"XX")))</f>
        <v>#REF!</v>
      </c>
      <c r="K329" s="407"/>
      <c r="L329" s="407"/>
      <c r="M329" s="407"/>
      <c r="N329" s="408"/>
    </row>
    <row r="330" spans="1:14" ht="50.1" customHeight="1" x14ac:dyDescent="0.25">
      <c r="A330" s="399">
        <v>327</v>
      </c>
      <c r="B330" s="408"/>
      <c r="C330" s="410"/>
      <c r="D330" s="359"/>
      <c r="E330" s="359"/>
      <c r="F330" s="409"/>
      <c r="G330" s="359"/>
      <c r="H330" s="359"/>
      <c r="I330" s="359"/>
      <c r="J330" s="404" t="e">
        <f>IF(#REF!="","",IF(LEN(#REF!)&gt;14,IF(ISBLANK(#REF!),"",#REF!),REPLACE(REPLACE(#REF!,1,3,"XXX"),13,2,"XX")))</f>
        <v>#REF!</v>
      </c>
      <c r="K330" s="407"/>
      <c r="L330" s="407"/>
      <c r="M330" s="407"/>
      <c r="N330" s="408"/>
    </row>
    <row r="331" spans="1:14" ht="50.1" customHeight="1" x14ac:dyDescent="0.25">
      <c r="A331" s="406">
        <v>328</v>
      </c>
      <c r="B331" s="408"/>
      <c r="C331" s="410"/>
      <c r="D331" s="359"/>
      <c r="E331" s="359"/>
      <c r="F331" s="409"/>
      <c r="G331" s="359"/>
      <c r="H331" s="359"/>
      <c r="I331" s="359"/>
      <c r="J331" s="404" t="e">
        <f>IF(#REF!="","",IF(LEN(#REF!)&gt;14,IF(ISBLANK(#REF!),"",#REF!),REPLACE(REPLACE(#REF!,1,3,"XXX"),13,2,"XX")))</f>
        <v>#REF!</v>
      </c>
      <c r="K331" s="407"/>
      <c r="L331" s="407"/>
      <c r="M331" s="407"/>
      <c r="N331" s="408"/>
    </row>
    <row r="332" spans="1:14" ht="50.1" customHeight="1" x14ac:dyDescent="0.25">
      <c r="A332" s="399">
        <v>329</v>
      </c>
      <c r="B332" s="408"/>
      <c r="C332" s="410"/>
      <c r="D332" s="359"/>
      <c r="E332" s="359"/>
      <c r="F332" s="409"/>
      <c r="G332" s="359"/>
      <c r="H332" s="359"/>
      <c r="I332" s="359"/>
      <c r="J332" s="404" t="e">
        <f>IF(#REF!="","",IF(LEN(#REF!)&gt;14,IF(ISBLANK(#REF!),"",#REF!),REPLACE(REPLACE(#REF!,1,3,"XXX"),13,2,"XX")))</f>
        <v>#REF!</v>
      </c>
      <c r="K332" s="407"/>
      <c r="L332" s="407"/>
      <c r="M332" s="407"/>
      <c r="N332" s="408"/>
    </row>
    <row r="333" spans="1:14" ht="50.1" customHeight="1" x14ac:dyDescent="0.25">
      <c r="A333" s="399">
        <v>330</v>
      </c>
      <c r="B333" s="408"/>
      <c r="C333" s="410"/>
      <c r="D333" s="359"/>
      <c r="E333" s="359"/>
      <c r="F333" s="409"/>
      <c r="G333" s="359"/>
      <c r="H333" s="359"/>
      <c r="I333" s="359"/>
      <c r="J333" s="404" t="e">
        <f>IF(#REF!="","",IF(LEN(#REF!)&gt;14,IF(ISBLANK(#REF!),"",#REF!),REPLACE(REPLACE(#REF!,1,3,"XXX"),13,2,"XX")))</f>
        <v>#REF!</v>
      </c>
      <c r="K333" s="407"/>
      <c r="L333" s="407"/>
      <c r="M333" s="407"/>
      <c r="N333" s="408"/>
    </row>
    <row r="334" spans="1:14" ht="50.1" customHeight="1" x14ac:dyDescent="0.25">
      <c r="A334" s="406">
        <v>331</v>
      </c>
      <c r="B334" s="408"/>
      <c r="C334" s="410"/>
      <c r="D334" s="359"/>
      <c r="E334" s="359"/>
      <c r="F334" s="409"/>
      <c r="G334" s="359"/>
      <c r="H334" s="359"/>
      <c r="I334" s="359"/>
      <c r="J334" s="404" t="e">
        <f>IF(#REF!="","",IF(LEN(#REF!)&gt;14,IF(ISBLANK(#REF!),"",#REF!),REPLACE(REPLACE(#REF!,1,3,"XXX"),13,2,"XX")))</f>
        <v>#REF!</v>
      </c>
      <c r="K334" s="407"/>
      <c r="L334" s="407"/>
      <c r="M334" s="407"/>
      <c r="N334" s="408"/>
    </row>
    <row r="335" spans="1:14" ht="50.1" customHeight="1" x14ac:dyDescent="0.25">
      <c r="A335" s="399">
        <v>332</v>
      </c>
      <c r="B335" s="408"/>
      <c r="C335" s="410"/>
      <c r="D335" s="359"/>
      <c r="E335" s="359"/>
      <c r="F335" s="409"/>
      <c r="G335" s="359"/>
      <c r="H335" s="359"/>
      <c r="I335" s="359"/>
      <c r="J335" s="404" t="e">
        <f>IF(#REF!="","",IF(LEN(#REF!)&gt;14,IF(ISBLANK(#REF!),"",#REF!),REPLACE(REPLACE(#REF!,1,3,"XXX"),13,2,"XX")))</f>
        <v>#REF!</v>
      </c>
      <c r="K335" s="407"/>
      <c r="L335" s="407"/>
      <c r="M335" s="407"/>
      <c r="N335" s="408"/>
    </row>
    <row r="336" spans="1:14" ht="50.1" customHeight="1" x14ac:dyDescent="0.25">
      <c r="A336" s="399">
        <v>333</v>
      </c>
      <c r="B336" s="408"/>
      <c r="C336" s="410"/>
      <c r="D336" s="359"/>
      <c r="E336" s="359"/>
      <c r="F336" s="409"/>
      <c r="G336" s="359"/>
      <c r="H336" s="359"/>
      <c r="I336" s="359"/>
      <c r="J336" s="404" t="e">
        <f>IF(#REF!="","",IF(LEN(#REF!)&gt;14,IF(ISBLANK(#REF!),"",#REF!),REPLACE(REPLACE(#REF!,1,3,"XXX"),13,2,"XX")))</f>
        <v>#REF!</v>
      </c>
      <c r="K336" s="407"/>
      <c r="L336" s="407"/>
      <c r="M336" s="407"/>
      <c r="N336" s="408"/>
    </row>
    <row r="337" spans="1:14" ht="50.1" customHeight="1" x14ac:dyDescent="0.25">
      <c r="A337" s="406">
        <v>334</v>
      </c>
      <c r="B337" s="408"/>
      <c r="C337" s="410"/>
      <c r="D337" s="359"/>
      <c r="E337" s="359"/>
      <c r="F337" s="409"/>
      <c r="G337" s="359"/>
      <c r="H337" s="359"/>
      <c r="I337" s="359"/>
      <c r="J337" s="404" t="e">
        <f>IF(#REF!="","",IF(LEN(#REF!)&gt;14,IF(ISBLANK(#REF!),"",#REF!),REPLACE(REPLACE(#REF!,1,3,"XXX"),13,2,"XX")))</f>
        <v>#REF!</v>
      </c>
      <c r="K337" s="407"/>
      <c r="L337" s="407"/>
      <c r="M337" s="407"/>
      <c r="N337" s="408"/>
    </row>
    <row r="338" spans="1:14" ht="50.1" customHeight="1" x14ac:dyDescent="0.25">
      <c r="A338" s="399">
        <v>335</v>
      </c>
      <c r="B338" s="408"/>
      <c r="C338" s="410"/>
      <c r="D338" s="359"/>
      <c r="E338" s="359"/>
      <c r="F338" s="409"/>
      <c r="G338" s="359"/>
      <c r="H338" s="359"/>
      <c r="I338" s="359"/>
      <c r="J338" s="404" t="e">
        <f>IF(#REF!="","",IF(LEN(#REF!)&gt;14,IF(ISBLANK(#REF!),"",#REF!),REPLACE(REPLACE(#REF!,1,3,"XXX"),13,2,"XX")))</f>
        <v>#REF!</v>
      </c>
      <c r="K338" s="407"/>
      <c r="L338" s="407"/>
      <c r="M338" s="407"/>
      <c r="N338" s="408"/>
    </row>
    <row r="339" spans="1:14" ht="50.1" customHeight="1" x14ac:dyDescent="0.25">
      <c r="A339" s="399">
        <v>336</v>
      </c>
      <c r="B339" s="408"/>
      <c r="C339" s="410"/>
      <c r="D339" s="359"/>
      <c r="E339" s="359"/>
      <c r="F339" s="409"/>
      <c r="G339" s="359"/>
      <c r="H339" s="359"/>
      <c r="I339" s="359"/>
      <c r="J339" s="404" t="e">
        <f>IF(#REF!="","",IF(LEN(#REF!)&gt;14,IF(ISBLANK(#REF!),"",#REF!),REPLACE(REPLACE(#REF!,1,3,"XXX"),13,2,"XX")))</f>
        <v>#REF!</v>
      </c>
      <c r="K339" s="407"/>
      <c r="L339" s="407"/>
      <c r="M339" s="407"/>
      <c r="N339" s="408"/>
    </row>
    <row r="340" spans="1:14" ht="50.1" customHeight="1" x14ac:dyDescent="0.25">
      <c r="A340" s="406">
        <v>337</v>
      </c>
      <c r="B340" s="408"/>
      <c r="C340" s="410"/>
      <c r="D340" s="359"/>
      <c r="E340" s="359"/>
      <c r="F340" s="409"/>
      <c r="G340" s="359"/>
      <c r="H340" s="359"/>
      <c r="I340" s="359"/>
      <c r="J340" s="404" t="e">
        <f>IF(#REF!="","",IF(LEN(#REF!)&gt;14,IF(ISBLANK(#REF!),"",#REF!),REPLACE(REPLACE(#REF!,1,3,"XXX"),13,2,"XX")))</f>
        <v>#REF!</v>
      </c>
      <c r="K340" s="407"/>
      <c r="L340" s="407"/>
      <c r="M340" s="407"/>
      <c r="N340" s="408"/>
    </row>
    <row r="341" spans="1:14" ht="50.1" customHeight="1" x14ac:dyDescent="0.25">
      <c r="A341" s="399">
        <v>338</v>
      </c>
      <c r="B341" s="408"/>
      <c r="C341" s="410"/>
      <c r="D341" s="359"/>
      <c r="E341" s="359"/>
      <c r="F341" s="409"/>
      <c r="G341" s="359"/>
      <c r="H341" s="359"/>
      <c r="I341" s="359"/>
      <c r="J341" s="404" t="e">
        <f>IF(#REF!="","",IF(LEN(#REF!)&gt;14,IF(ISBLANK(#REF!),"",#REF!),REPLACE(REPLACE(#REF!,1,3,"XXX"),13,2,"XX")))</f>
        <v>#REF!</v>
      </c>
      <c r="K341" s="407"/>
      <c r="L341" s="407"/>
      <c r="M341" s="407"/>
      <c r="N341" s="408"/>
    </row>
    <row r="342" spans="1:14" ht="50.1" customHeight="1" x14ac:dyDescent="0.25">
      <c r="A342" s="399">
        <v>339</v>
      </c>
      <c r="B342" s="408"/>
      <c r="C342" s="410"/>
      <c r="D342" s="359"/>
      <c r="E342" s="359"/>
      <c r="F342" s="409"/>
      <c r="G342" s="359"/>
      <c r="H342" s="359"/>
      <c r="I342" s="359"/>
      <c r="J342" s="404" t="e">
        <f>IF(#REF!="","",IF(LEN(#REF!)&gt;14,IF(ISBLANK(#REF!),"",#REF!),REPLACE(REPLACE(#REF!,1,3,"XXX"),13,2,"XX")))</f>
        <v>#REF!</v>
      </c>
      <c r="K342" s="407"/>
      <c r="L342" s="407"/>
      <c r="M342" s="407"/>
      <c r="N342" s="408"/>
    </row>
    <row r="343" spans="1:14" ht="50.1" customHeight="1" x14ac:dyDescent="0.25">
      <c r="A343" s="406">
        <v>340</v>
      </c>
      <c r="B343" s="408"/>
      <c r="C343" s="410"/>
      <c r="D343" s="359"/>
      <c r="E343" s="359"/>
      <c r="F343" s="409"/>
      <c r="G343" s="359"/>
      <c r="H343" s="359"/>
      <c r="I343" s="359"/>
      <c r="J343" s="404" t="e">
        <f>IF(#REF!="","",IF(LEN(#REF!)&gt;14,IF(ISBLANK(#REF!),"",#REF!),REPLACE(REPLACE(#REF!,1,3,"XXX"),13,2,"XX")))</f>
        <v>#REF!</v>
      </c>
      <c r="K343" s="407"/>
      <c r="L343" s="407"/>
      <c r="M343" s="407"/>
      <c r="N343" s="408"/>
    </row>
    <row r="344" spans="1:14" ht="50.1" customHeight="1" x14ac:dyDescent="0.25">
      <c r="A344" s="399">
        <v>341</v>
      </c>
      <c r="B344" s="408"/>
      <c r="C344" s="410"/>
      <c r="D344" s="359"/>
      <c r="E344" s="359"/>
      <c r="F344" s="409"/>
      <c r="G344" s="359"/>
      <c r="H344" s="359"/>
      <c r="I344" s="359"/>
      <c r="J344" s="404" t="e">
        <f>IF(#REF!="","",IF(LEN(#REF!)&gt;14,IF(ISBLANK(#REF!),"",#REF!),REPLACE(REPLACE(#REF!,1,3,"XXX"),13,2,"XX")))</f>
        <v>#REF!</v>
      </c>
      <c r="K344" s="407"/>
      <c r="L344" s="407"/>
      <c r="M344" s="407"/>
      <c r="N344" s="408"/>
    </row>
    <row r="345" spans="1:14" ht="50.1" customHeight="1" x14ac:dyDescent="0.25">
      <c r="A345" s="399">
        <v>342</v>
      </c>
      <c r="B345" s="408"/>
      <c r="C345" s="410"/>
      <c r="D345" s="359"/>
      <c r="E345" s="359"/>
      <c r="F345" s="409"/>
      <c r="G345" s="359"/>
      <c r="H345" s="359"/>
      <c r="I345" s="359"/>
      <c r="J345" s="404" t="e">
        <f>IF(#REF!="","",IF(LEN(#REF!)&gt;14,IF(ISBLANK(#REF!),"",#REF!),REPLACE(REPLACE(#REF!,1,3,"XXX"),13,2,"XX")))</f>
        <v>#REF!</v>
      </c>
      <c r="K345" s="407"/>
      <c r="L345" s="407"/>
      <c r="M345" s="407"/>
      <c r="N345" s="408"/>
    </row>
    <row r="346" spans="1:14" ht="50.1" customHeight="1" x14ac:dyDescent="0.25">
      <c r="A346" s="406">
        <v>343</v>
      </c>
      <c r="B346" s="408"/>
      <c r="C346" s="410"/>
      <c r="D346" s="359"/>
      <c r="E346" s="359"/>
      <c r="F346" s="409"/>
      <c r="G346" s="359"/>
      <c r="H346" s="359"/>
      <c r="I346" s="359"/>
      <c r="J346" s="404" t="e">
        <f>IF(#REF!="","",IF(LEN(#REF!)&gt;14,IF(ISBLANK(#REF!),"",#REF!),REPLACE(REPLACE(#REF!,1,3,"XXX"),13,2,"XX")))</f>
        <v>#REF!</v>
      </c>
      <c r="K346" s="407"/>
      <c r="L346" s="407"/>
      <c r="M346" s="407"/>
      <c r="N346" s="408"/>
    </row>
    <row r="347" spans="1:14" ht="50.1" customHeight="1" x14ac:dyDescent="0.25">
      <c r="A347" s="399">
        <v>344</v>
      </c>
      <c r="B347" s="408"/>
      <c r="C347" s="410"/>
      <c r="D347" s="359"/>
      <c r="E347" s="359"/>
      <c r="F347" s="409"/>
      <c r="G347" s="359"/>
      <c r="H347" s="359"/>
      <c r="I347" s="359"/>
      <c r="J347" s="404" t="e">
        <f>IF(#REF!="","",IF(LEN(#REF!)&gt;14,IF(ISBLANK(#REF!),"",#REF!),REPLACE(REPLACE(#REF!,1,3,"XXX"),13,2,"XX")))</f>
        <v>#REF!</v>
      </c>
      <c r="K347" s="407"/>
      <c r="L347" s="407"/>
      <c r="M347" s="407"/>
      <c r="N347" s="408"/>
    </row>
    <row r="348" spans="1:14" ht="50.1" customHeight="1" x14ac:dyDescent="0.25">
      <c r="A348" s="399">
        <v>345</v>
      </c>
      <c r="B348" s="408"/>
      <c r="C348" s="410"/>
      <c r="D348" s="359"/>
      <c r="E348" s="359"/>
      <c r="F348" s="409"/>
      <c r="G348" s="359"/>
      <c r="H348" s="359"/>
      <c r="I348" s="359"/>
      <c r="J348" s="404" t="e">
        <f>IF(#REF!="","",IF(LEN(#REF!)&gt;14,IF(ISBLANK(#REF!),"",#REF!),REPLACE(REPLACE(#REF!,1,3,"XXX"),13,2,"XX")))</f>
        <v>#REF!</v>
      </c>
      <c r="K348" s="407"/>
      <c r="L348" s="407"/>
      <c r="M348" s="407"/>
      <c r="N348" s="408"/>
    </row>
    <row r="349" spans="1:14" ht="50.1" customHeight="1" x14ac:dyDescent="0.25">
      <c r="A349" s="406">
        <v>346</v>
      </c>
      <c r="B349" s="408"/>
      <c r="C349" s="410"/>
      <c r="D349" s="359"/>
      <c r="E349" s="359"/>
      <c r="F349" s="409"/>
      <c r="G349" s="359"/>
      <c r="H349" s="359"/>
      <c r="I349" s="359"/>
      <c r="J349" s="404" t="e">
        <f>IF(#REF!="","",IF(LEN(#REF!)&gt;14,IF(ISBLANK(#REF!),"",#REF!),REPLACE(REPLACE(#REF!,1,3,"XXX"),13,2,"XX")))</f>
        <v>#REF!</v>
      </c>
      <c r="K349" s="407"/>
      <c r="L349" s="407"/>
      <c r="M349" s="407"/>
      <c r="N349" s="408"/>
    </row>
    <row r="350" spans="1:14" ht="50.1" customHeight="1" x14ac:dyDescent="0.25">
      <c r="A350" s="399">
        <v>347</v>
      </c>
      <c r="B350" s="408"/>
      <c r="C350" s="410"/>
      <c r="D350" s="359"/>
      <c r="E350" s="359"/>
      <c r="F350" s="409"/>
      <c r="G350" s="359"/>
      <c r="H350" s="359"/>
      <c r="I350" s="359"/>
      <c r="J350" s="404" t="e">
        <f>IF(#REF!="","",IF(LEN(#REF!)&gt;14,IF(ISBLANK(#REF!),"",#REF!),REPLACE(REPLACE(#REF!,1,3,"XXX"),13,2,"XX")))</f>
        <v>#REF!</v>
      </c>
      <c r="K350" s="407"/>
      <c r="L350" s="407"/>
      <c r="M350" s="407"/>
      <c r="N350" s="408"/>
    </row>
    <row r="351" spans="1:14" ht="50.1" customHeight="1" x14ac:dyDescent="0.25">
      <c r="A351" s="399">
        <v>348</v>
      </c>
      <c r="B351" s="408"/>
      <c r="C351" s="410"/>
      <c r="D351" s="359"/>
      <c r="E351" s="359"/>
      <c r="F351" s="409"/>
      <c r="G351" s="359"/>
      <c r="H351" s="359"/>
      <c r="I351" s="359"/>
      <c r="J351" s="404" t="e">
        <f>IF(#REF!="","",IF(LEN(#REF!)&gt;14,IF(ISBLANK(#REF!),"",#REF!),REPLACE(REPLACE(#REF!,1,3,"XXX"),13,2,"XX")))</f>
        <v>#REF!</v>
      </c>
      <c r="K351" s="407"/>
      <c r="L351" s="407"/>
      <c r="M351" s="407"/>
      <c r="N351" s="408"/>
    </row>
    <row r="352" spans="1:14" ht="50.1" customHeight="1" x14ac:dyDescent="0.25">
      <c r="A352" s="406">
        <v>349</v>
      </c>
      <c r="B352" s="408"/>
      <c r="C352" s="410"/>
      <c r="D352" s="359"/>
      <c r="E352" s="359"/>
      <c r="F352" s="409"/>
      <c r="G352" s="359"/>
      <c r="H352" s="359"/>
      <c r="I352" s="359"/>
      <c r="J352" s="404" t="e">
        <f>IF(#REF!="","",IF(LEN(#REF!)&gt;14,IF(ISBLANK(#REF!),"",#REF!),REPLACE(REPLACE(#REF!,1,3,"XXX"),13,2,"XX")))</f>
        <v>#REF!</v>
      </c>
      <c r="K352" s="407"/>
      <c r="L352" s="407"/>
      <c r="M352" s="407"/>
      <c r="N352" s="408"/>
    </row>
    <row r="353" spans="1:14" ht="50.1" customHeight="1" x14ac:dyDescent="0.25">
      <c r="A353" s="399">
        <v>350</v>
      </c>
      <c r="B353" s="408"/>
      <c r="C353" s="410"/>
      <c r="D353" s="359"/>
      <c r="E353" s="359"/>
      <c r="F353" s="409"/>
      <c r="G353" s="359"/>
      <c r="H353" s="359"/>
      <c r="I353" s="359"/>
      <c r="J353" s="404" t="e">
        <f>IF(#REF!="","",IF(LEN(#REF!)&gt;14,IF(ISBLANK(#REF!),"",#REF!),REPLACE(REPLACE(#REF!,1,3,"XXX"),13,2,"XX")))</f>
        <v>#REF!</v>
      </c>
      <c r="K353" s="407"/>
      <c r="L353" s="407"/>
      <c r="M353" s="407"/>
      <c r="N353" s="408"/>
    </row>
    <row r="354" spans="1:14" ht="50.1" customHeight="1" x14ac:dyDescent="0.25">
      <c r="A354" s="399">
        <v>351</v>
      </c>
      <c r="B354" s="408"/>
      <c r="C354" s="410"/>
      <c r="D354" s="359"/>
      <c r="E354" s="359"/>
      <c r="F354" s="409"/>
      <c r="G354" s="359"/>
      <c r="H354" s="359"/>
      <c r="I354" s="359"/>
      <c r="J354" s="404" t="e">
        <f>IF(#REF!="","",IF(LEN(#REF!)&gt;14,IF(ISBLANK(#REF!),"",#REF!),REPLACE(REPLACE(#REF!,1,3,"XXX"),13,2,"XX")))</f>
        <v>#REF!</v>
      </c>
      <c r="K354" s="407"/>
      <c r="L354" s="407"/>
      <c r="M354" s="407"/>
      <c r="N354" s="408"/>
    </row>
    <row r="355" spans="1:14" ht="50.1" customHeight="1" x14ac:dyDescent="0.25">
      <c r="A355" s="406">
        <v>352</v>
      </c>
      <c r="B355" s="408"/>
      <c r="C355" s="410"/>
      <c r="D355" s="359"/>
      <c r="E355" s="359"/>
      <c r="F355" s="409"/>
      <c r="G355" s="359"/>
      <c r="H355" s="359"/>
      <c r="I355" s="359"/>
      <c r="J355" s="404" t="e">
        <f>IF(#REF!="","",IF(LEN(#REF!)&gt;14,IF(ISBLANK(#REF!),"",#REF!),REPLACE(REPLACE(#REF!,1,3,"XXX"),13,2,"XX")))</f>
        <v>#REF!</v>
      </c>
      <c r="K355" s="407"/>
      <c r="L355" s="407"/>
      <c r="M355" s="407"/>
      <c r="N355" s="408"/>
    </row>
    <row r="356" spans="1:14" ht="50.1" customHeight="1" x14ac:dyDescent="0.25">
      <c r="A356" s="399">
        <v>353</v>
      </c>
      <c r="B356" s="408"/>
      <c r="C356" s="410"/>
      <c r="D356" s="359"/>
      <c r="E356" s="359"/>
      <c r="F356" s="409"/>
      <c r="G356" s="359"/>
      <c r="H356" s="359"/>
      <c r="I356" s="359"/>
      <c r="J356" s="404" t="e">
        <f>IF(#REF!="","",IF(LEN(#REF!)&gt;14,IF(ISBLANK(#REF!),"",#REF!),REPLACE(REPLACE(#REF!,1,3,"XXX"),13,2,"XX")))</f>
        <v>#REF!</v>
      </c>
      <c r="K356" s="407"/>
      <c r="L356" s="407"/>
      <c r="M356" s="407"/>
      <c r="N356" s="408"/>
    </row>
    <row r="357" spans="1:14" ht="50.1" customHeight="1" x14ac:dyDescent="0.25">
      <c r="A357" s="399">
        <v>354</v>
      </c>
      <c r="B357" s="408"/>
      <c r="C357" s="410"/>
      <c r="D357" s="359"/>
      <c r="E357" s="359"/>
      <c r="F357" s="409"/>
      <c r="G357" s="359"/>
      <c r="H357" s="359"/>
      <c r="I357" s="359"/>
      <c r="J357" s="404" t="e">
        <f>IF(#REF!="","",IF(LEN(#REF!)&gt;14,IF(ISBLANK(#REF!),"",#REF!),REPLACE(REPLACE(#REF!,1,3,"XXX"),13,2,"XX")))</f>
        <v>#REF!</v>
      </c>
      <c r="K357" s="407"/>
      <c r="L357" s="407"/>
      <c r="M357" s="407"/>
      <c r="N357" s="408"/>
    </row>
    <row r="358" spans="1:14" ht="50.1" customHeight="1" x14ac:dyDescent="0.25">
      <c r="A358" s="406">
        <v>355</v>
      </c>
      <c r="B358" s="408"/>
      <c r="C358" s="410"/>
      <c r="D358" s="359"/>
      <c r="E358" s="359"/>
      <c r="F358" s="409"/>
      <c r="G358" s="359"/>
      <c r="H358" s="359"/>
      <c r="I358" s="359"/>
      <c r="J358" s="404" t="e">
        <f>IF(#REF!="","",IF(LEN(#REF!)&gt;14,IF(ISBLANK(#REF!),"",#REF!),REPLACE(REPLACE(#REF!,1,3,"XXX"),13,2,"XX")))</f>
        <v>#REF!</v>
      </c>
      <c r="K358" s="407"/>
      <c r="L358" s="407"/>
      <c r="M358" s="407"/>
      <c r="N358" s="408"/>
    </row>
    <row r="359" spans="1:14" ht="50.1" customHeight="1" x14ac:dyDescent="0.25">
      <c r="A359" s="399">
        <v>356</v>
      </c>
      <c r="B359" s="408"/>
      <c r="C359" s="410"/>
      <c r="D359" s="359"/>
      <c r="E359" s="359"/>
      <c r="F359" s="409"/>
      <c r="G359" s="359"/>
      <c r="H359" s="359"/>
      <c r="I359" s="359"/>
      <c r="J359" s="404" t="e">
        <f>IF(#REF!="","",IF(LEN(#REF!)&gt;14,IF(ISBLANK(#REF!),"",#REF!),REPLACE(REPLACE(#REF!,1,3,"XXX"),13,2,"XX")))</f>
        <v>#REF!</v>
      </c>
      <c r="K359" s="407"/>
      <c r="L359" s="407"/>
      <c r="M359" s="407"/>
      <c r="N359" s="408"/>
    </row>
    <row r="360" spans="1:14" ht="50.1" customHeight="1" x14ac:dyDescent="0.25">
      <c r="A360" s="399">
        <v>357</v>
      </c>
      <c r="B360" s="408"/>
      <c r="C360" s="410"/>
      <c r="D360" s="359"/>
      <c r="E360" s="359"/>
      <c r="F360" s="409"/>
      <c r="G360" s="359"/>
      <c r="H360" s="359"/>
      <c r="I360" s="359"/>
      <c r="J360" s="404" t="e">
        <f>IF(#REF!="","",IF(LEN(#REF!)&gt;14,IF(ISBLANK(#REF!),"",#REF!),REPLACE(REPLACE(#REF!,1,3,"XXX"),13,2,"XX")))</f>
        <v>#REF!</v>
      </c>
      <c r="K360" s="407"/>
      <c r="L360" s="407"/>
      <c r="M360" s="407"/>
      <c r="N360" s="408"/>
    </row>
    <row r="361" spans="1:14" ht="50.1" customHeight="1" x14ac:dyDescent="0.25">
      <c r="A361" s="406">
        <v>358</v>
      </c>
      <c r="B361" s="408"/>
      <c r="C361" s="410"/>
      <c r="D361" s="359"/>
      <c r="E361" s="359"/>
      <c r="F361" s="409"/>
      <c r="G361" s="359"/>
      <c r="H361" s="359"/>
      <c r="I361" s="359"/>
      <c r="J361" s="404" t="e">
        <f>IF(#REF!="","",IF(LEN(#REF!)&gt;14,IF(ISBLANK(#REF!),"",#REF!),REPLACE(REPLACE(#REF!,1,3,"XXX"),13,2,"XX")))</f>
        <v>#REF!</v>
      </c>
      <c r="K361" s="407"/>
      <c r="L361" s="407"/>
      <c r="M361" s="407"/>
      <c r="N361" s="408"/>
    </row>
    <row r="362" spans="1:14" ht="50.1" customHeight="1" x14ac:dyDescent="0.25">
      <c r="A362" s="399">
        <v>359</v>
      </c>
      <c r="B362" s="408"/>
      <c r="C362" s="410"/>
      <c r="D362" s="359"/>
      <c r="E362" s="359"/>
      <c r="F362" s="409"/>
      <c r="G362" s="359"/>
      <c r="H362" s="359"/>
      <c r="I362" s="359"/>
      <c r="J362" s="404" t="e">
        <f>IF(#REF!="","",IF(LEN(#REF!)&gt;14,IF(ISBLANK(#REF!),"",#REF!),REPLACE(REPLACE(#REF!,1,3,"XXX"),13,2,"XX")))</f>
        <v>#REF!</v>
      </c>
      <c r="K362" s="407"/>
      <c r="L362" s="407"/>
      <c r="M362" s="407"/>
      <c r="N362" s="408"/>
    </row>
    <row r="363" spans="1:14" ht="50.1" customHeight="1" x14ac:dyDescent="0.25">
      <c r="A363" s="399">
        <v>360</v>
      </c>
      <c r="B363" s="408"/>
      <c r="C363" s="410"/>
      <c r="D363" s="359"/>
      <c r="E363" s="359"/>
      <c r="F363" s="409"/>
      <c r="G363" s="359"/>
      <c r="H363" s="359"/>
      <c r="I363" s="359"/>
      <c r="J363" s="404" t="e">
        <f>IF(#REF!="","",IF(LEN(#REF!)&gt;14,IF(ISBLANK(#REF!),"",#REF!),REPLACE(REPLACE(#REF!,1,3,"XXX"),13,2,"XX")))</f>
        <v>#REF!</v>
      </c>
      <c r="K363" s="407"/>
      <c r="L363" s="407"/>
      <c r="M363" s="407"/>
      <c r="N363" s="408"/>
    </row>
    <row r="364" spans="1:14" ht="50.1" customHeight="1" x14ac:dyDescent="0.25">
      <c r="A364" s="406">
        <v>361</v>
      </c>
      <c r="B364" s="408"/>
      <c r="C364" s="410"/>
      <c r="D364" s="359"/>
      <c r="E364" s="359"/>
      <c r="F364" s="409"/>
      <c r="G364" s="359"/>
      <c r="H364" s="359"/>
      <c r="I364" s="359"/>
      <c r="J364" s="404" t="e">
        <f>IF(#REF!="","",IF(LEN(#REF!)&gt;14,IF(ISBLANK(#REF!),"",#REF!),REPLACE(REPLACE(#REF!,1,3,"XXX"),13,2,"XX")))</f>
        <v>#REF!</v>
      </c>
      <c r="K364" s="407"/>
      <c r="L364" s="407"/>
      <c r="M364" s="407"/>
      <c r="N364" s="408"/>
    </row>
    <row r="365" spans="1:14" ht="50.1" customHeight="1" x14ac:dyDescent="0.25">
      <c r="A365" s="399">
        <v>362</v>
      </c>
      <c r="B365" s="408"/>
      <c r="C365" s="410"/>
      <c r="D365" s="359"/>
      <c r="E365" s="359"/>
      <c r="F365" s="409"/>
      <c r="G365" s="359"/>
      <c r="H365" s="359"/>
      <c r="I365" s="359"/>
      <c r="J365" s="404" t="e">
        <f>IF(#REF!="","",IF(LEN(#REF!)&gt;14,IF(ISBLANK(#REF!),"",#REF!),REPLACE(REPLACE(#REF!,1,3,"XXX"),13,2,"XX")))</f>
        <v>#REF!</v>
      </c>
      <c r="K365" s="407"/>
      <c r="L365" s="407"/>
      <c r="M365" s="407"/>
      <c r="N365" s="408"/>
    </row>
    <row r="366" spans="1:14" ht="50.1" customHeight="1" x14ac:dyDescent="0.25">
      <c r="A366" s="399">
        <v>363</v>
      </c>
      <c r="B366" s="408"/>
      <c r="C366" s="410"/>
      <c r="D366" s="359"/>
      <c r="E366" s="359"/>
      <c r="F366" s="409"/>
      <c r="G366" s="359"/>
      <c r="H366" s="359"/>
      <c r="I366" s="359"/>
      <c r="J366" s="404" t="e">
        <f>IF(#REF!="","",IF(LEN(#REF!)&gt;14,IF(ISBLANK(#REF!),"",#REF!),REPLACE(REPLACE(#REF!,1,3,"XXX"),13,2,"XX")))</f>
        <v>#REF!</v>
      </c>
      <c r="K366" s="407"/>
      <c r="L366" s="407"/>
      <c r="M366" s="407"/>
      <c r="N366" s="408"/>
    </row>
    <row r="367" spans="1:14" ht="50.1" customHeight="1" x14ac:dyDescent="0.25">
      <c r="A367" s="406">
        <v>364</v>
      </c>
      <c r="B367" s="408"/>
      <c r="C367" s="410"/>
      <c r="D367" s="359"/>
      <c r="E367" s="359"/>
      <c r="F367" s="409"/>
      <c r="G367" s="359"/>
      <c r="H367" s="359"/>
      <c r="I367" s="359"/>
      <c r="J367" s="404" t="e">
        <f>IF(#REF!="","",IF(LEN(#REF!)&gt;14,IF(ISBLANK(#REF!),"",#REF!),REPLACE(REPLACE(#REF!,1,3,"XXX"),13,2,"XX")))</f>
        <v>#REF!</v>
      </c>
      <c r="K367" s="407"/>
      <c r="L367" s="407"/>
      <c r="M367" s="407"/>
      <c r="N367" s="408"/>
    </row>
    <row r="368" spans="1:14" ht="50.1" customHeight="1" x14ac:dyDescent="0.25">
      <c r="A368" s="399">
        <v>365</v>
      </c>
      <c r="B368" s="408"/>
      <c r="C368" s="410"/>
      <c r="D368" s="359"/>
      <c r="E368" s="359"/>
      <c r="F368" s="409"/>
      <c r="G368" s="359"/>
      <c r="H368" s="359"/>
      <c r="I368" s="359"/>
      <c r="J368" s="404" t="e">
        <f>IF(#REF!="","",IF(LEN(#REF!)&gt;14,IF(ISBLANK(#REF!),"",#REF!),REPLACE(REPLACE(#REF!,1,3,"XXX"),13,2,"XX")))</f>
        <v>#REF!</v>
      </c>
      <c r="K368" s="407"/>
      <c r="L368" s="407"/>
      <c r="M368" s="407"/>
      <c r="N368" s="408"/>
    </row>
    <row r="369" spans="1:14" ht="50.1" customHeight="1" x14ac:dyDescent="0.25">
      <c r="A369" s="399">
        <v>366</v>
      </c>
      <c r="B369" s="408"/>
      <c r="C369" s="410"/>
      <c r="D369" s="359"/>
      <c r="E369" s="359"/>
      <c r="F369" s="409"/>
      <c r="G369" s="359"/>
      <c r="H369" s="359"/>
      <c r="I369" s="359"/>
      <c r="J369" s="404" t="e">
        <f>IF(#REF!="","",IF(LEN(#REF!)&gt;14,IF(ISBLANK(#REF!),"",#REF!),REPLACE(REPLACE(#REF!,1,3,"XXX"),13,2,"XX")))</f>
        <v>#REF!</v>
      </c>
      <c r="K369" s="407"/>
      <c r="L369" s="407"/>
      <c r="M369" s="407"/>
      <c r="N369" s="408"/>
    </row>
    <row r="370" spans="1:14" ht="50.1" customHeight="1" x14ac:dyDescent="0.25">
      <c r="A370" s="406">
        <v>367</v>
      </c>
      <c r="B370" s="408"/>
      <c r="C370" s="410"/>
      <c r="D370" s="359"/>
      <c r="E370" s="359"/>
      <c r="F370" s="409"/>
      <c r="G370" s="359"/>
      <c r="H370" s="359"/>
      <c r="I370" s="359"/>
      <c r="J370" s="404" t="e">
        <f>IF(#REF!="","",IF(LEN(#REF!)&gt;14,IF(ISBLANK(#REF!),"",#REF!),REPLACE(REPLACE(#REF!,1,3,"XXX"),13,2,"XX")))</f>
        <v>#REF!</v>
      </c>
      <c r="K370" s="407"/>
      <c r="L370" s="407"/>
      <c r="M370" s="407"/>
      <c r="N370" s="408"/>
    </row>
    <row r="371" spans="1:14" ht="50.1" customHeight="1" x14ac:dyDescent="0.25">
      <c r="A371" s="399">
        <v>368</v>
      </c>
      <c r="B371" s="408"/>
      <c r="C371" s="410"/>
      <c r="D371" s="359"/>
      <c r="E371" s="359"/>
      <c r="F371" s="409"/>
      <c r="G371" s="359"/>
      <c r="H371" s="359"/>
      <c r="I371" s="359"/>
      <c r="J371" s="404" t="e">
        <f>IF(#REF!="","",IF(LEN(#REF!)&gt;14,IF(ISBLANK(#REF!),"",#REF!),REPLACE(REPLACE(#REF!,1,3,"XXX"),13,2,"XX")))</f>
        <v>#REF!</v>
      </c>
      <c r="K371" s="407"/>
      <c r="L371" s="407"/>
      <c r="M371" s="407"/>
      <c r="N371" s="408"/>
    </row>
    <row r="372" spans="1:14" ht="50.1" customHeight="1" x14ac:dyDescent="0.25">
      <c r="A372" s="399">
        <v>369</v>
      </c>
      <c r="B372" s="408"/>
      <c r="C372" s="410"/>
      <c r="D372" s="359"/>
      <c r="E372" s="359"/>
      <c r="F372" s="409"/>
      <c r="G372" s="359"/>
      <c r="H372" s="359"/>
      <c r="I372" s="359"/>
      <c r="J372" s="404" t="e">
        <f>IF(#REF!="","",IF(LEN(#REF!)&gt;14,IF(ISBLANK(#REF!),"",#REF!),REPLACE(REPLACE(#REF!,1,3,"XXX"),13,2,"XX")))</f>
        <v>#REF!</v>
      </c>
      <c r="K372" s="407"/>
      <c r="L372" s="407"/>
      <c r="M372" s="407"/>
      <c r="N372" s="408"/>
    </row>
    <row r="373" spans="1:14" ht="50.1" customHeight="1" x14ac:dyDescent="0.25">
      <c r="A373" s="406">
        <v>370</v>
      </c>
      <c r="B373" s="408"/>
      <c r="C373" s="410"/>
      <c r="D373" s="359"/>
      <c r="E373" s="359"/>
      <c r="F373" s="409"/>
      <c r="G373" s="359"/>
      <c r="H373" s="359"/>
      <c r="I373" s="359"/>
      <c r="J373" s="404" t="e">
        <f>IF(#REF!="","",IF(LEN(#REF!)&gt;14,IF(ISBLANK(#REF!),"",#REF!),REPLACE(REPLACE(#REF!,1,3,"XXX"),13,2,"XX")))</f>
        <v>#REF!</v>
      </c>
      <c r="K373" s="407"/>
      <c r="L373" s="407"/>
      <c r="M373" s="407"/>
      <c r="N373" s="408"/>
    </row>
    <row r="374" spans="1:14" ht="50.1" customHeight="1" x14ac:dyDescent="0.25">
      <c r="A374" s="399">
        <v>371</v>
      </c>
      <c r="B374" s="408"/>
      <c r="C374" s="410"/>
      <c r="D374" s="359"/>
      <c r="E374" s="359"/>
      <c r="F374" s="409"/>
      <c r="G374" s="359"/>
      <c r="H374" s="359"/>
      <c r="I374" s="359"/>
      <c r="J374" s="404" t="e">
        <f>IF(#REF!="","",IF(LEN(#REF!)&gt;14,IF(ISBLANK(#REF!),"",#REF!),REPLACE(REPLACE(#REF!,1,3,"XXX"),13,2,"XX")))</f>
        <v>#REF!</v>
      </c>
      <c r="K374" s="407"/>
      <c r="L374" s="407"/>
      <c r="M374" s="407"/>
      <c r="N374" s="408"/>
    </row>
    <row r="375" spans="1:14" ht="50.1" customHeight="1" x14ac:dyDescent="0.25">
      <c r="A375" s="399">
        <v>372</v>
      </c>
      <c r="B375" s="408"/>
      <c r="C375" s="410"/>
      <c r="D375" s="359"/>
      <c r="E375" s="359"/>
      <c r="F375" s="409"/>
      <c r="G375" s="359"/>
      <c r="H375" s="359"/>
      <c r="I375" s="359"/>
      <c r="J375" s="404" t="e">
        <f>IF(#REF!="","",IF(LEN(#REF!)&gt;14,IF(ISBLANK(#REF!),"",#REF!),REPLACE(REPLACE(#REF!,1,3,"XXX"),13,2,"XX")))</f>
        <v>#REF!</v>
      </c>
      <c r="K375" s="407"/>
      <c r="L375" s="407"/>
      <c r="M375" s="407"/>
      <c r="N375" s="408"/>
    </row>
    <row r="376" spans="1:14" ht="50.1" customHeight="1" x14ac:dyDescent="0.25">
      <c r="A376" s="406">
        <v>373</v>
      </c>
      <c r="B376" s="408"/>
      <c r="C376" s="410"/>
      <c r="D376" s="359"/>
      <c r="E376" s="359"/>
      <c r="F376" s="409"/>
      <c r="G376" s="359"/>
      <c r="H376" s="359"/>
      <c r="I376" s="359"/>
      <c r="J376" s="404" t="e">
        <f>IF(#REF!="","",IF(LEN(#REF!)&gt;14,IF(ISBLANK(#REF!),"",#REF!),REPLACE(REPLACE(#REF!,1,3,"XXX"),13,2,"XX")))</f>
        <v>#REF!</v>
      </c>
      <c r="K376" s="407"/>
      <c r="L376" s="407"/>
      <c r="M376" s="407"/>
      <c r="N376" s="408"/>
    </row>
    <row r="377" spans="1:14" ht="50.1" customHeight="1" x14ac:dyDescent="0.25">
      <c r="A377" s="399">
        <v>374</v>
      </c>
      <c r="B377" s="408"/>
      <c r="C377" s="410"/>
      <c r="D377" s="359"/>
      <c r="E377" s="359"/>
      <c r="F377" s="409"/>
      <c r="G377" s="359"/>
      <c r="H377" s="359"/>
      <c r="I377" s="359"/>
      <c r="J377" s="404" t="e">
        <f>IF(#REF!="","",IF(LEN(#REF!)&gt;14,IF(ISBLANK(#REF!),"",#REF!),REPLACE(REPLACE(#REF!,1,3,"XXX"),13,2,"XX")))</f>
        <v>#REF!</v>
      </c>
      <c r="K377" s="407"/>
      <c r="L377" s="407"/>
      <c r="M377" s="407"/>
      <c r="N377" s="408"/>
    </row>
    <row r="378" spans="1:14" ht="50.1" customHeight="1" x14ac:dyDescent="0.25">
      <c r="A378" s="399">
        <v>375</v>
      </c>
      <c r="B378" s="408"/>
      <c r="C378" s="410"/>
      <c r="D378" s="359"/>
      <c r="E378" s="359"/>
      <c r="F378" s="409"/>
      <c r="G378" s="359"/>
      <c r="H378" s="359"/>
      <c r="I378" s="359"/>
      <c r="J378" s="404" t="e">
        <f>IF(#REF!="","",IF(LEN(#REF!)&gt;14,IF(ISBLANK(#REF!),"",#REF!),REPLACE(REPLACE(#REF!,1,3,"XXX"),13,2,"XX")))</f>
        <v>#REF!</v>
      </c>
      <c r="K378" s="407"/>
      <c r="L378" s="407"/>
      <c r="M378" s="407"/>
      <c r="N378" s="408"/>
    </row>
    <row r="379" spans="1:14" ht="50.1" customHeight="1" x14ac:dyDescent="0.25">
      <c r="A379" s="406">
        <v>376</v>
      </c>
      <c r="B379" s="408"/>
      <c r="C379" s="410"/>
      <c r="D379" s="359"/>
      <c r="E379" s="359"/>
      <c r="F379" s="409"/>
      <c r="G379" s="359"/>
      <c r="H379" s="359"/>
      <c r="I379" s="359"/>
      <c r="J379" s="404" t="e">
        <f>IF(#REF!="","",IF(LEN(#REF!)&gt;14,IF(ISBLANK(#REF!),"",#REF!),REPLACE(REPLACE(#REF!,1,3,"XXX"),13,2,"XX")))</f>
        <v>#REF!</v>
      </c>
      <c r="K379" s="407"/>
      <c r="L379" s="407"/>
      <c r="M379" s="407"/>
      <c r="N379" s="408"/>
    </row>
    <row r="380" spans="1:14" ht="50.1" customHeight="1" x14ac:dyDescent="0.25">
      <c r="A380" s="399">
        <v>377</v>
      </c>
      <c r="B380" s="408"/>
      <c r="C380" s="410"/>
      <c r="D380" s="359"/>
      <c r="E380" s="359"/>
      <c r="F380" s="409"/>
      <c r="G380" s="359"/>
      <c r="H380" s="359"/>
      <c r="I380" s="359"/>
      <c r="J380" s="404" t="e">
        <f>IF(#REF!="","",IF(LEN(#REF!)&gt;14,IF(ISBLANK(#REF!),"",#REF!),REPLACE(REPLACE(#REF!,1,3,"XXX"),13,2,"XX")))</f>
        <v>#REF!</v>
      </c>
      <c r="K380" s="407"/>
      <c r="L380" s="407"/>
      <c r="M380" s="407"/>
      <c r="N380" s="408"/>
    </row>
    <row r="381" spans="1:14" ht="50.1" customHeight="1" x14ac:dyDescent="0.25">
      <c r="A381" s="399">
        <v>378</v>
      </c>
      <c r="B381" s="408"/>
      <c r="C381" s="410"/>
      <c r="D381" s="359"/>
      <c r="E381" s="359"/>
      <c r="F381" s="409"/>
      <c r="G381" s="359"/>
      <c r="H381" s="359"/>
      <c r="I381" s="359"/>
      <c r="J381" s="404" t="e">
        <f>IF(#REF!="","",IF(LEN(#REF!)&gt;14,IF(ISBLANK(#REF!),"",#REF!),REPLACE(REPLACE(#REF!,1,3,"XXX"),13,2,"XX")))</f>
        <v>#REF!</v>
      </c>
      <c r="K381" s="407"/>
      <c r="L381" s="407"/>
      <c r="M381" s="407"/>
      <c r="N381" s="408"/>
    </row>
    <row r="382" spans="1:14" ht="50.1" customHeight="1" x14ac:dyDescent="0.25">
      <c r="A382" s="406">
        <v>379</v>
      </c>
      <c r="B382" s="408"/>
      <c r="C382" s="410"/>
      <c r="D382" s="359"/>
      <c r="E382" s="359"/>
      <c r="F382" s="409"/>
      <c r="G382" s="359"/>
      <c r="H382" s="359"/>
      <c r="I382" s="359"/>
      <c r="J382" s="404" t="e">
        <f>IF(#REF!="","",IF(LEN(#REF!)&gt;14,IF(ISBLANK(#REF!),"",#REF!),REPLACE(REPLACE(#REF!,1,3,"XXX"),13,2,"XX")))</f>
        <v>#REF!</v>
      </c>
      <c r="K382" s="407"/>
      <c r="L382" s="407"/>
      <c r="M382" s="407"/>
      <c r="N382" s="408"/>
    </row>
    <row r="383" spans="1:14" ht="50.1" customHeight="1" x14ac:dyDescent="0.25">
      <c r="A383" s="399">
        <v>380</v>
      </c>
      <c r="B383" s="408"/>
      <c r="C383" s="410"/>
      <c r="D383" s="359"/>
      <c r="E383" s="359"/>
      <c r="F383" s="409"/>
      <c r="G383" s="359"/>
      <c r="H383" s="359"/>
      <c r="I383" s="359"/>
      <c r="J383" s="404" t="e">
        <f>IF(#REF!="","",IF(LEN(#REF!)&gt;14,IF(ISBLANK(#REF!),"",#REF!),REPLACE(REPLACE(#REF!,1,3,"XXX"),13,2,"XX")))</f>
        <v>#REF!</v>
      </c>
      <c r="K383" s="407"/>
      <c r="L383" s="407"/>
      <c r="M383" s="407"/>
      <c r="N383" s="408"/>
    </row>
    <row r="384" spans="1:14" ht="50.1" customHeight="1" x14ac:dyDescent="0.25">
      <c r="A384" s="399">
        <v>381</v>
      </c>
      <c r="B384" s="408"/>
      <c r="C384" s="410"/>
      <c r="D384" s="359"/>
      <c r="E384" s="359"/>
      <c r="F384" s="409"/>
      <c r="G384" s="359"/>
      <c r="H384" s="359"/>
      <c r="I384" s="359"/>
      <c r="J384" s="404" t="e">
        <f>IF(#REF!="","",IF(LEN(#REF!)&gt;14,IF(ISBLANK(#REF!),"",#REF!),REPLACE(REPLACE(#REF!,1,3,"XXX"),13,2,"XX")))</f>
        <v>#REF!</v>
      </c>
      <c r="K384" s="407"/>
      <c r="L384" s="407"/>
      <c r="M384" s="407"/>
      <c r="N384" s="408"/>
    </row>
    <row r="385" spans="1:14" ht="50.1" customHeight="1" x14ac:dyDescent="0.25">
      <c r="A385" s="406">
        <v>382</v>
      </c>
      <c r="B385" s="408"/>
      <c r="C385" s="410"/>
      <c r="D385" s="359"/>
      <c r="E385" s="359"/>
      <c r="F385" s="409"/>
      <c r="G385" s="359"/>
      <c r="H385" s="359"/>
      <c r="I385" s="359"/>
      <c r="J385" s="404" t="e">
        <f>IF(#REF!="","",IF(LEN(#REF!)&gt;14,IF(ISBLANK(#REF!),"",#REF!),REPLACE(REPLACE(#REF!,1,3,"XXX"),13,2,"XX")))</f>
        <v>#REF!</v>
      </c>
      <c r="K385" s="407"/>
      <c r="L385" s="407"/>
      <c r="M385" s="407"/>
      <c r="N385" s="408"/>
    </row>
    <row r="386" spans="1:14" ht="50.1" customHeight="1" x14ac:dyDescent="0.25">
      <c r="A386" s="399">
        <v>383</v>
      </c>
      <c r="B386" s="408"/>
      <c r="C386" s="410"/>
      <c r="D386" s="359"/>
      <c r="E386" s="359"/>
      <c r="F386" s="409"/>
      <c r="G386" s="359"/>
      <c r="H386" s="359"/>
      <c r="I386" s="359"/>
      <c r="J386" s="404" t="e">
        <f>IF(#REF!="","",IF(LEN(#REF!)&gt;14,IF(ISBLANK(#REF!),"",#REF!),REPLACE(REPLACE(#REF!,1,3,"XXX"),13,2,"XX")))</f>
        <v>#REF!</v>
      </c>
      <c r="K386" s="407"/>
      <c r="L386" s="407"/>
      <c r="M386" s="407"/>
      <c r="N386" s="408"/>
    </row>
    <row r="387" spans="1:14" ht="50.1" customHeight="1" x14ac:dyDescent="0.25">
      <c r="A387" s="399">
        <v>384</v>
      </c>
      <c r="B387" s="408"/>
      <c r="C387" s="410"/>
      <c r="D387" s="359"/>
      <c r="E387" s="359"/>
      <c r="F387" s="409"/>
      <c r="G387" s="359"/>
      <c r="H387" s="359"/>
      <c r="I387" s="359"/>
      <c r="J387" s="404" t="e">
        <f>IF(#REF!="","",IF(LEN(#REF!)&gt;14,IF(ISBLANK(#REF!),"",#REF!),REPLACE(REPLACE(#REF!,1,3,"XXX"),13,2,"XX")))</f>
        <v>#REF!</v>
      </c>
      <c r="K387" s="407"/>
      <c r="L387" s="407"/>
      <c r="M387" s="407"/>
      <c r="N387" s="408"/>
    </row>
    <row r="388" spans="1:14" ht="50.1" customHeight="1" x14ac:dyDescent="0.25">
      <c r="A388" s="406">
        <v>385</v>
      </c>
      <c r="B388" s="408"/>
      <c r="C388" s="410"/>
      <c r="D388" s="359"/>
      <c r="E388" s="359"/>
      <c r="F388" s="409"/>
      <c r="G388" s="359"/>
      <c r="H388" s="359"/>
      <c r="I388" s="359"/>
      <c r="J388" s="404" t="e">
        <f>IF(#REF!="","",IF(LEN(#REF!)&gt;14,IF(ISBLANK(#REF!),"",#REF!),REPLACE(REPLACE(#REF!,1,3,"XXX"),13,2,"XX")))</f>
        <v>#REF!</v>
      </c>
      <c r="K388" s="407"/>
      <c r="L388" s="407"/>
      <c r="M388" s="407"/>
      <c r="N388" s="408"/>
    </row>
    <row r="389" spans="1:14" ht="50.1" customHeight="1" x14ac:dyDescent="0.25">
      <c r="A389" s="399">
        <v>386</v>
      </c>
      <c r="B389" s="408"/>
      <c r="C389" s="410"/>
      <c r="D389" s="359"/>
      <c r="E389" s="359"/>
      <c r="F389" s="409"/>
      <c r="G389" s="359"/>
      <c r="H389" s="359"/>
      <c r="I389" s="359"/>
      <c r="J389" s="404" t="e">
        <f>IF(#REF!="","",IF(LEN(#REF!)&gt;14,IF(ISBLANK(#REF!),"",#REF!),REPLACE(REPLACE(#REF!,1,3,"XXX"),13,2,"XX")))</f>
        <v>#REF!</v>
      </c>
      <c r="K389" s="407"/>
      <c r="L389" s="407"/>
      <c r="M389" s="407"/>
      <c r="N389" s="408"/>
    </row>
    <row r="390" spans="1:14" ht="50.1" customHeight="1" x14ac:dyDescent="0.25">
      <c r="A390" s="399">
        <v>387</v>
      </c>
      <c r="B390" s="408"/>
      <c r="C390" s="410"/>
      <c r="D390" s="359"/>
      <c r="E390" s="359"/>
      <c r="F390" s="409"/>
      <c r="G390" s="359"/>
      <c r="H390" s="359"/>
      <c r="I390" s="359"/>
      <c r="J390" s="404" t="e">
        <f>IF(#REF!="","",IF(LEN(#REF!)&gt;14,IF(ISBLANK(#REF!),"",#REF!),REPLACE(REPLACE(#REF!,1,3,"XXX"),13,2,"XX")))</f>
        <v>#REF!</v>
      </c>
      <c r="K390" s="407"/>
      <c r="L390" s="407"/>
      <c r="M390" s="407"/>
      <c r="N390" s="408"/>
    </row>
    <row r="391" spans="1:14" ht="50.1" customHeight="1" x14ac:dyDescent="0.25">
      <c r="A391" s="406">
        <v>388</v>
      </c>
      <c r="B391" s="408"/>
      <c r="C391" s="410"/>
      <c r="D391" s="359"/>
      <c r="E391" s="359"/>
      <c r="F391" s="409"/>
      <c r="G391" s="359"/>
      <c r="H391" s="359"/>
      <c r="I391" s="359"/>
      <c r="J391" s="404" t="e">
        <f>IF(#REF!="","",IF(LEN(#REF!)&gt;14,IF(ISBLANK(#REF!),"",#REF!),REPLACE(REPLACE(#REF!,1,3,"XXX"),13,2,"XX")))</f>
        <v>#REF!</v>
      </c>
      <c r="K391" s="407"/>
      <c r="L391" s="407"/>
      <c r="M391" s="407"/>
      <c r="N391" s="408"/>
    </row>
    <row r="392" spans="1:14" ht="50.1" customHeight="1" x14ac:dyDescent="0.25">
      <c r="A392" s="399">
        <v>389</v>
      </c>
      <c r="B392" s="408"/>
      <c r="C392" s="410"/>
      <c r="D392" s="359"/>
      <c r="E392" s="359"/>
      <c r="F392" s="409"/>
      <c r="G392" s="359"/>
      <c r="H392" s="359"/>
      <c r="I392" s="359"/>
      <c r="J392" s="404" t="e">
        <f>IF(#REF!="","",IF(LEN(#REF!)&gt;14,IF(ISBLANK(#REF!),"",#REF!),REPLACE(REPLACE(#REF!,1,3,"XXX"),13,2,"XX")))</f>
        <v>#REF!</v>
      </c>
      <c r="K392" s="407"/>
      <c r="L392" s="407"/>
      <c r="M392" s="407"/>
      <c r="N392" s="408"/>
    </row>
    <row r="393" spans="1:14" ht="50.1" customHeight="1" x14ac:dyDescent="0.25">
      <c r="A393" s="399">
        <v>390</v>
      </c>
      <c r="B393" s="408"/>
      <c r="C393" s="410"/>
      <c r="D393" s="359"/>
      <c r="E393" s="359"/>
      <c r="F393" s="409"/>
      <c r="G393" s="359"/>
      <c r="H393" s="359"/>
      <c r="I393" s="359"/>
      <c r="J393" s="404" t="e">
        <f>IF(#REF!="","",IF(LEN(#REF!)&gt;14,IF(ISBLANK(#REF!),"",#REF!),REPLACE(REPLACE(#REF!,1,3,"XXX"),13,2,"XX")))</f>
        <v>#REF!</v>
      </c>
      <c r="K393" s="407"/>
      <c r="L393" s="407"/>
      <c r="M393" s="407"/>
      <c r="N393" s="408"/>
    </row>
    <row r="394" spans="1:14" ht="50.1" customHeight="1" x14ac:dyDescent="0.25">
      <c r="A394" s="406">
        <v>391</v>
      </c>
      <c r="B394" s="408"/>
      <c r="C394" s="410"/>
      <c r="D394" s="359"/>
      <c r="E394" s="359"/>
      <c r="F394" s="409"/>
      <c r="G394" s="359"/>
      <c r="H394" s="359"/>
      <c r="I394" s="359"/>
      <c r="J394" s="404" t="e">
        <f>IF(#REF!="","",IF(LEN(#REF!)&gt;14,IF(ISBLANK(#REF!),"",#REF!),REPLACE(REPLACE(#REF!,1,3,"XXX"),13,2,"XX")))</f>
        <v>#REF!</v>
      </c>
      <c r="K394" s="407"/>
      <c r="L394" s="407"/>
      <c r="M394" s="407"/>
      <c r="N394" s="408"/>
    </row>
    <row r="395" spans="1:14" ht="50.1" customHeight="1" x14ac:dyDescent="0.25">
      <c r="A395" s="399">
        <v>392</v>
      </c>
      <c r="B395" s="408"/>
      <c r="C395" s="410"/>
      <c r="D395" s="359"/>
      <c r="E395" s="359"/>
      <c r="F395" s="409"/>
      <c r="G395" s="359"/>
      <c r="H395" s="359"/>
      <c r="I395" s="359"/>
      <c r="J395" s="404" t="e">
        <f>IF(#REF!="","",IF(LEN(#REF!)&gt;14,IF(ISBLANK(#REF!),"",#REF!),REPLACE(REPLACE(#REF!,1,3,"XXX"),13,2,"XX")))</f>
        <v>#REF!</v>
      </c>
      <c r="K395" s="407"/>
      <c r="L395" s="407"/>
      <c r="M395" s="407"/>
      <c r="N395" s="408"/>
    </row>
    <row r="396" spans="1:14" ht="50.1" customHeight="1" x14ac:dyDescent="0.25">
      <c r="A396" s="399">
        <v>393</v>
      </c>
      <c r="B396" s="408"/>
      <c r="C396" s="410"/>
      <c r="D396" s="359"/>
      <c r="E396" s="359"/>
      <c r="F396" s="409"/>
      <c r="G396" s="359"/>
      <c r="H396" s="359"/>
      <c r="I396" s="359"/>
      <c r="J396" s="404" t="e">
        <f>IF(#REF!="","",IF(LEN(#REF!)&gt;14,IF(ISBLANK(#REF!),"",#REF!),REPLACE(REPLACE(#REF!,1,3,"XXX"),13,2,"XX")))</f>
        <v>#REF!</v>
      </c>
      <c r="K396" s="407"/>
      <c r="L396" s="407"/>
      <c r="M396" s="407"/>
      <c r="N396" s="408"/>
    </row>
    <row r="397" spans="1:14" ht="50.1" customHeight="1" x14ac:dyDescent="0.25">
      <c r="A397" s="406">
        <v>394</v>
      </c>
      <c r="B397" s="408"/>
      <c r="C397" s="410"/>
      <c r="D397" s="359"/>
      <c r="E397" s="359"/>
      <c r="F397" s="409"/>
      <c r="G397" s="359"/>
      <c r="H397" s="359"/>
      <c r="I397" s="359"/>
      <c r="J397" s="404" t="e">
        <f>IF(#REF!="","",IF(LEN(#REF!)&gt;14,IF(ISBLANK(#REF!),"",#REF!),REPLACE(REPLACE(#REF!,1,3,"XXX"),13,2,"XX")))</f>
        <v>#REF!</v>
      </c>
      <c r="K397" s="407"/>
      <c r="L397" s="407"/>
      <c r="M397" s="407"/>
      <c r="N397" s="408"/>
    </row>
    <row r="398" spans="1:14" ht="50.1" customHeight="1" x14ac:dyDescent="0.25">
      <c r="A398" s="399">
        <v>395</v>
      </c>
      <c r="B398" s="408"/>
      <c r="C398" s="410"/>
      <c r="D398" s="359"/>
      <c r="E398" s="359"/>
      <c r="F398" s="409"/>
      <c r="G398" s="359"/>
      <c r="H398" s="359"/>
      <c r="I398" s="359"/>
      <c r="J398" s="404" t="e">
        <f>IF(#REF!="","",IF(LEN(#REF!)&gt;14,IF(ISBLANK(#REF!),"",#REF!),REPLACE(REPLACE(#REF!,1,3,"XXX"),13,2,"XX")))</f>
        <v>#REF!</v>
      </c>
      <c r="K398" s="407"/>
      <c r="L398" s="407"/>
      <c r="M398" s="407"/>
      <c r="N398" s="408"/>
    </row>
    <row r="399" spans="1:14" ht="50.1" customHeight="1" x14ac:dyDescent="0.25">
      <c r="A399" s="399">
        <v>396</v>
      </c>
      <c r="B399" s="408"/>
      <c r="C399" s="410"/>
      <c r="D399" s="359"/>
      <c r="E399" s="359"/>
      <c r="F399" s="409"/>
      <c r="G399" s="359"/>
      <c r="H399" s="359"/>
      <c r="I399" s="359"/>
      <c r="J399" s="404" t="e">
        <f>IF(#REF!="","",IF(LEN(#REF!)&gt;14,IF(ISBLANK(#REF!),"",#REF!),REPLACE(REPLACE(#REF!,1,3,"XXX"),13,2,"XX")))</f>
        <v>#REF!</v>
      </c>
      <c r="K399" s="407"/>
      <c r="L399" s="407"/>
      <c r="M399" s="407"/>
      <c r="N399" s="408"/>
    </row>
    <row r="400" spans="1:14" ht="50.1" customHeight="1" x14ac:dyDescent="0.25">
      <c r="A400" s="406">
        <v>397</v>
      </c>
      <c r="B400" s="408"/>
      <c r="C400" s="410"/>
      <c r="D400" s="359"/>
      <c r="E400" s="359"/>
      <c r="F400" s="409"/>
      <c r="G400" s="359"/>
      <c r="H400" s="359"/>
      <c r="I400" s="359"/>
      <c r="J400" s="404" t="e">
        <f>IF(#REF!="","",IF(LEN(#REF!)&gt;14,IF(ISBLANK(#REF!),"",#REF!),REPLACE(REPLACE(#REF!,1,3,"XXX"),13,2,"XX")))</f>
        <v>#REF!</v>
      </c>
      <c r="K400" s="407"/>
      <c r="L400" s="407"/>
      <c r="M400" s="407"/>
      <c r="N400" s="408"/>
    </row>
    <row r="401" spans="1:14" ht="50.1" customHeight="1" x14ac:dyDescent="0.25">
      <c r="A401" s="399">
        <v>398</v>
      </c>
      <c r="B401" s="408"/>
      <c r="C401" s="410"/>
      <c r="D401" s="359"/>
      <c r="E401" s="359"/>
      <c r="F401" s="409"/>
      <c r="G401" s="359"/>
      <c r="H401" s="359"/>
      <c r="I401" s="359"/>
      <c r="J401" s="404" t="e">
        <f>IF(#REF!="","",IF(LEN(#REF!)&gt;14,IF(ISBLANK(#REF!),"",#REF!),REPLACE(REPLACE(#REF!,1,3,"XXX"),13,2,"XX")))</f>
        <v>#REF!</v>
      </c>
      <c r="K401" s="407"/>
      <c r="L401" s="407"/>
      <c r="M401" s="407"/>
      <c r="N401" s="408"/>
    </row>
    <row r="402" spans="1:14" ht="50.1" customHeight="1" x14ac:dyDescent="0.25">
      <c r="A402" s="399">
        <v>399</v>
      </c>
      <c r="B402" s="408"/>
      <c r="C402" s="410"/>
      <c r="D402" s="359"/>
      <c r="E402" s="359"/>
      <c r="F402" s="409"/>
      <c r="G402" s="359"/>
      <c r="H402" s="359"/>
      <c r="I402" s="359"/>
      <c r="J402" s="404" t="e">
        <f>IF(#REF!="","",IF(LEN(#REF!)&gt;14,IF(ISBLANK(#REF!),"",#REF!),REPLACE(REPLACE(#REF!,1,3,"XXX"),13,2,"XX")))</f>
        <v>#REF!</v>
      </c>
      <c r="K402" s="407"/>
      <c r="L402" s="407"/>
      <c r="M402" s="407"/>
      <c r="N402" s="408"/>
    </row>
    <row r="403" spans="1:14" ht="50.1" customHeight="1" x14ac:dyDescent="0.25">
      <c r="A403" s="406">
        <v>400</v>
      </c>
      <c r="B403" s="408"/>
      <c r="C403" s="410"/>
      <c r="D403" s="359"/>
      <c r="E403" s="359"/>
      <c r="F403" s="409"/>
      <c r="G403" s="359"/>
      <c r="H403" s="359"/>
      <c r="I403" s="359"/>
      <c r="J403" s="404" t="e">
        <f>IF(#REF!="","",IF(LEN(#REF!)&gt;14,IF(ISBLANK(#REF!),"",#REF!),REPLACE(REPLACE(#REF!,1,3,"XXX"),13,2,"XX")))</f>
        <v>#REF!</v>
      </c>
      <c r="K403" s="407"/>
      <c r="L403" s="407"/>
      <c r="M403" s="407"/>
      <c r="N403" s="408"/>
    </row>
    <row r="404" spans="1:14" ht="50.1" customHeight="1" x14ac:dyDescent="0.25">
      <c r="A404" s="399">
        <v>401</v>
      </c>
      <c r="B404" s="408"/>
      <c r="C404" s="410"/>
      <c r="D404" s="359"/>
      <c r="E404" s="359"/>
      <c r="F404" s="409"/>
      <c r="G404" s="359"/>
      <c r="H404" s="359"/>
      <c r="I404" s="359"/>
      <c r="J404" s="404" t="e">
        <f>IF(#REF!="","",IF(LEN(#REF!)&gt;14,IF(ISBLANK(#REF!),"",#REF!),REPLACE(REPLACE(#REF!,1,3,"XXX"),13,2,"XX")))</f>
        <v>#REF!</v>
      </c>
      <c r="K404" s="407"/>
      <c r="L404" s="407"/>
      <c r="M404" s="407"/>
      <c r="N404" s="408"/>
    </row>
    <row r="405" spans="1:14" ht="50.1" customHeight="1" x14ac:dyDescent="0.25">
      <c r="A405" s="399">
        <v>402</v>
      </c>
      <c r="B405" s="408"/>
      <c r="C405" s="410"/>
      <c r="D405" s="359"/>
      <c r="E405" s="359"/>
      <c r="F405" s="409"/>
      <c r="G405" s="359"/>
      <c r="H405" s="359"/>
      <c r="I405" s="359"/>
      <c r="J405" s="404" t="e">
        <f>IF(#REF!="","",IF(LEN(#REF!)&gt;14,IF(ISBLANK(#REF!),"",#REF!),REPLACE(REPLACE(#REF!,1,3,"XXX"),13,2,"XX")))</f>
        <v>#REF!</v>
      </c>
      <c r="K405" s="407"/>
      <c r="L405" s="407"/>
      <c r="M405" s="407"/>
      <c r="N405" s="408"/>
    </row>
    <row r="406" spans="1:14" ht="50.1" customHeight="1" x14ac:dyDescent="0.25">
      <c r="A406" s="406">
        <v>403</v>
      </c>
      <c r="B406" s="408"/>
      <c r="C406" s="410"/>
      <c r="D406" s="359"/>
      <c r="E406" s="359"/>
      <c r="F406" s="409"/>
      <c r="G406" s="359"/>
      <c r="H406" s="359"/>
      <c r="I406" s="359"/>
      <c r="J406" s="404" t="e">
        <f>IF(#REF!="","",IF(LEN(#REF!)&gt;14,IF(ISBLANK(#REF!),"",#REF!),REPLACE(REPLACE(#REF!,1,3,"XXX"),13,2,"XX")))</f>
        <v>#REF!</v>
      </c>
      <c r="K406" s="407"/>
      <c r="L406" s="407"/>
      <c r="M406" s="407"/>
      <c r="N406" s="408"/>
    </row>
    <row r="407" spans="1:14" ht="50.1" customHeight="1" x14ac:dyDescent="0.25">
      <c r="A407" s="399">
        <v>404</v>
      </c>
      <c r="B407" s="408"/>
      <c r="C407" s="410"/>
      <c r="D407" s="359"/>
      <c r="E407" s="359"/>
      <c r="F407" s="409"/>
      <c r="G407" s="359"/>
      <c r="H407" s="359"/>
      <c r="I407" s="359"/>
      <c r="J407" s="404" t="e">
        <f>IF(#REF!="","",IF(LEN(#REF!)&gt;14,IF(ISBLANK(#REF!),"",#REF!),REPLACE(REPLACE(#REF!,1,3,"XXX"),13,2,"XX")))</f>
        <v>#REF!</v>
      </c>
      <c r="K407" s="407"/>
      <c r="L407" s="407"/>
      <c r="M407" s="407"/>
      <c r="N407" s="408"/>
    </row>
    <row r="408" spans="1:14" ht="50.1" customHeight="1" x14ac:dyDescent="0.25">
      <c r="A408" s="399">
        <v>405</v>
      </c>
      <c r="B408" s="408"/>
      <c r="C408" s="410"/>
      <c r="D408" s="359"/>
      <c r="E408" s="359"/>
      <c r="F408" s="409"/>
      <c r="G408" s="359"/>
      <c r="H408" s="359"/>
      <c r="I408" s="359"/>
      <c r="J408" s="404" t="e">
        <f>IF(#REF!="","",IF(LEN(#REF!)&gt;14,IF(ISBLANK(#REF!),"",#REF!),REPLACE(REPLACE(#REF!,1,3,"XXX"),13,2,"XX")))</f>
        <v>#REF!</v>
      </c>
      <c r="K408" s="407"/>
      <c r="L408" s="407"/>
      <c r="M408" s="407"/>
      <c r="N408" s="408"/>
    </row>
    <row r="409" spans="1:14" ht="50.1" customHeight="1" x14ac:dyDescent="0.25">
      <c r="A409" s="406">
        <v>406</v>
      </c>
      <c r="B409" s="408"/>
      <c r="C409" s="410"/>
      <c r="D409" s="359"/>
      <c r="E409" s="359"/>
      <c r="F409" s="409"/>
      <c r="G409" s="359"/>
      <c r="H409" s="359"/>
      <c r="I409" s="359"/>
      <c r="J409" s="404" t="e">
        <f>IF(#REF!="","",IF(LEN(#REF!)&gt;14,IF(ISBLANK(#REF!),"",#REF!),REPLACE(REPLACE(#REF!,1,3,"XXX"),13,2,"XX")))</f>
        <v>#REF!</v>
      </c>
      <c r="K409" s="407"/>
      <c r="L409" s="407"/>
      <c r="M409" s="407"/>
      <c r="N409" s="408"/>
    </row>
    <row r="410" spans="1:14" ht="50.1" customHeight="1" x14ac:dyDescent="0.25">
      <c r="A410" s="399">
        <v>407</v>
      </c>
      <c r="B410" s="408"/>
      <c r="C410" s="410"/>
      <c r="D410" s="359"/>
      <c r="E410" s="359"/>
      <c r="F410" s="409"/>
      <c r="G410" s="359"/>
      <c r="H410" s="359"/>
      <c r="I410" s="359"/>
      <c r="J410" s="404" t="e">
        <f>IF(#REF!="","",IF(LEN(#REF!)&gt;14,IF(ISBLANK(#REF!),"",#REF!),REPLACE(REPLACE(#REF!,1,3,"XXX"),13,2,"XX")))</f>
        <v>#REF!</v>
      </c>
      <c r="K410" s="407"/>
      <c r="L410" s="407"/>
      <c r="M410" s="407"/>
      <c r="N410" s="408"/>
    </row>
    <row r="411" spans="1:14" ht="50.1" customHeight="1" x14ac:dyDescent="0.25">
      <c r="A411" s="399">
        <v>408</v>
      </c>
      <c r="B411" s="408"/>
      <c r="C411" s="410"/>
      <c r="D411" s="359"/>
      <c r="E411" s="359"/>
      <c r="F411" s="409"/>
      <c r="G411" s="359"/>
      <c r="H411" s="359"/>
      <c r="I411" s="359"/>
      <c r="J411" s="404" t="e">
        <f>IF(#REF!="","",IF(LEN(#REF!)&gt;14,IF(ISBLANK(#REF!),"",#REF!),REPLACE(REPLACE(#REF!,1,3,"XXX"),13,2,"XX")))</f>
        <v>#REF!</v>
      </c>
      <c r="K411" s="407"/>
      <c r="L411" s="407"/>
      <c r="M411" s="407"/>
      <c r="N411" s="408"/>
    </row>
    <row r="412" spans="1:14" ht="50.1" customHeight="1" x14ac:dyDescent="0.25">
      <c r="A412" s="406">
        <v>409</v>
      </c>
      <c r="B412" s="408"/>
      <c r="C412" s="410"/>
      <c r="D412" s="359"/>
      <c r="E412" s="359"/>
      <c r="F412" s="409"/>
      <c r="G412" s="359"/>
      <c r="H412" s="359"/>
      <c r="I412" s="359"/>
      <c r="J412" s="404" t="e">
        <f>IF(#REF!="","",IF(LEN(#REF!)&gt;14,IF(ISBLANK(#REF!),"",#REF!),REPLACE(REPLACE(#REF!,1,3,"XXX"),13,2,"XX")))</f>
        <v>#REF!</v>
      </c>
      <c r="K412" s="407"/>
      <c r="L412" s="407"/>
      <c r="M412" s="407"/>
      <c r="N412" s="408"/>
    </row>
    <row r="413" spans="1:14" ht="50.1" customHeight="1" x14ac:dyDescent="0.25">
      <c r="A413" s="399">
        <v>410</v>
      </c>
      <c r="B413" s="408"/>
      <c r="C413" s="410"/>
      <c r="D413" s="359"/>
      <c r="E413" s="359"/>
      <c r="F413" s="409"/>
      <c r="G413" s="359"/>
      <c r="H413" s="359"/>
      <c r="I413" s="359"/>
      <c r="J413" s="404" t="e">
        <f>IF(#REF!="","",IF(LEN(#REF!)&gt;14,IF(ISBLANK(#REF!),"",#REF!),REPLACE(REPLACE(#REF!,1,3,"XXX"),13,2,"XX")))</f>
        <v>#REF!</v>
      </c>
      <c r="K413" s="407"/>
      <c r="L413" s="407"/>
      <c r="M413" s="407"/>
      <c r="N413" s="408"/>
    </row>
    <row r="414" spans="1:14" ht="50.1" customHeight="1" x14ac:dyDescent="0.25">
      <c r="A414" s="399">
        <v>411</v>
      </c>
      <c r="B414" s="408"/>
      <c r="C414" s="410"/>
      <c r="D414" s="359"/>
      <c r="E414" s="359"/>
      <c r="F414" s="409"/>
      <c r="G414" s="359"/>
      <c r="H414" s="359"/>
      <c r="I414" s="359"/>
      <c r="J414" s="404" t="e">
        <f>IF(#REF!="","",IF(LEN(#REF!)&gt;14,IF(ISBLANK(#REF!),"",#REF!),REPLACE(REPLACE(#REF!,1,3,"XXX"),13,2,"XX")))</f>
        <v>#REF!</v>
      </c>
      <c r="K414" s="407"/>
      <c r="L414" s="407"/>
      <c r="M414" s="407"/>
      <c r="N414" s="408"/>
    </row>
    <row r="415" spans="1:14" ht="50.1" customHeight="1" x14ac:dyDescent="0.25">
      <c r="A415" s="406">
        <v>412</v>
      </c>
      <c r="B415" s="408"/>
      <c r="C415" s="410"/>
      <c r="D415" s="359"/>
      <c r="E415" s="359"/>
      <c r="F415" s="409"/>
      <c r="G415" s="359"/>
      <c r="H415" s="359"/>
      <c r="I415" s="359"/>
      <c r="J415" s="404" t="e">
        <f>IF(#REF!="","",IF(LEN(#REF!)&gt;14,IF(ISBLANK(#REF!),"",#REF!),REPLACE(REPLACE(#REF!,1,3,"XXX"),13,2,"XX")))</f>
        <v>#REF!</v>
      </c>
      <c r="K415" s="407"/>
      <c r="L415" s="407"/>
      <c r="M415" s="407"/>
      <c r="N415" s="408"/>
    </row>
    <row r="416" spans="1:14" ht="50.1" customHeight="1" x14ac:dyDescent="0.25">
      <c r="A416" s="399">
        <v>413</v>
      </c>
      <c r="B416" s="408"/>
      <c r="C416" s="410"/>
      <c r="D416" s="359"/>
      <c r="E416" s="359"/>
      <c r="F416" s="409"/>
      <c r="G416" s="359"/>
      <c r="H416" s="359"/>
      <c r="I416" s="359"/>
      <c r="J416" s="404" t="e">
        <f>IF(#REF!="","",IF(LEN(#REF!)&gt;14,IF(ISBLANK(#REF!),"",#REF!),REPLACE(REPLACE(#REF!,1,3,"XXX"),13,2,"XX")))</f>
        <v>#REF!</v>
      </c>
      <c r="K416" s="407"/>
      <c r="L416" s="407"/>
      <c r="M416" s="407"/>
      <c r="N416" s="408"/>
    </row>
    <row r="417" spans="1:14" ht="50.1" customHeight="1" x14ac:dyDescent="0.25">
      <c r="A417" s="399">
        <v>414</v>
      </c>
      <c r="B417" s="408"/>
      <c r="C417" s="410"/>
      <c r="D417" s="359"/>
      <c r="E417" s="359"/>
      <c r="F417" s="409"/>
      <c r="G417" s="359"/>
      <c r="H417" s="359"/>
      <c r="I417" s="359"/>
      <c r="J417" s="404" t="e">
        <f>IF(#REF!="","",IF(LEN(#REF!)&gt;14,IF(ISBLANK(#REF!),"",#REF!),REPLACE(REPLACE(#REF!,1,3,"XXX"),13,2,"XX")))</f>
        <v>#REF!</v>
      </c>
      <c r="K417" s="407"/>
      <c r="L417" s="407"/>
      <c r="M417" s="407"/>
      <c r="N417" s="408"/>
    </row>
    <row r="418" spans="1:14" ht="50.1" customHeight="1" x14ac:dyDescent="0.25">
      <c r="A418" s="406">
        <v>415</v>
      </c>
      <c r="B418" s="408"/>
      <c r="C418" s="410"/>
      <c r="D418" s="359"/>
      <c r="E418" s="359"/>
      <c r="F418" s="409"/>
      <c r="G418" s="359"/>
      <c r="H418" s="359"/>
      <c r="I418" s="359"/>
      <c r="J418" s="404" t="e">
        <f>IF(#REF!="","",IF(LEN(#REF!)&gt;14,IF(ISBLANK(#REF!),"",#REF!),REPLACE(REPLACE(#REF!,1,3,"XXX"),13,2,"XX")))</f>
        <v>#REF!</v>
      </c>
      <c r="K418" s="407"/>
      <c r="L418" s="407"/>
      <c r="M418" s="407"/>
      <c r="N418" s="408"/>
    </row>
    <row r="419" spans="1:14" ht="50.1" customHeight="1" x14ac:dyDescent="0.25">
      <c r="A419" s="399">
        <v>416</v>
      </c>
      <c r="B419" s="408"/>
      <c r="C419" s="410"/>
      <c r="D419" s="359"/>
      <c r="E419" s="359"/>
      <c r="F419" s="409"/>
      <c r="G419" s="359"/>
      <c r="H419" s="359"/>
      <c r="I419" s="359"/>
      <c r="J419" s="404" t="e">
        <f>IF(#REF!="","",IF(LEN(#REF!)&gt;14,IF(ISBLANK(#REF!),"",#REF!),REPLACE(REPLACE(#REF!,1,3,"XXX"),13,2,"XX")))</f>
        <v>#REF!</v>
      </c>
      <c r="K419" s="407"/>
      <c r="L419" s="407"/>
      <c r="M419" s="407"/>
      <c r="N419" s="408"/>
    </row>
    <row r="420" spans="1:14" ht="50.1" customHeight="1" x14ac:dyDescent="0.25">
      <c r="A420" s="399">
        <v>417</v>
      </c>
      <c r="B420" s="408"/>
      <c r="C420" s="410"/>
      <c r="D420" s="359"/>
      <c r="E420" s="359"/>
      <c r="F420" s="409"/>
      <c r="G420" s="359"/>
      <c r="H420" s="359"/>
      <c r="I420" s="359"/>
      <c r="J420" s="404" t="e">
        <f>IF(#REF!="","",IF(LEN(#REF!)&gt;14,IF(ISBLANK(#REF!),"",#REF!),REPLACE(REPLACE(#REF!,1,3,"XXX"),13,2,"XX")))</f>
        <v>#REF!</v>
      </c>
      <c r="K420" s="407"/>
      <c r="L420" s="407"/>
      <c r="M420" s="407"/>
      <c r="N420" s="408"/>
    </row>
    <row r="421" spans="1:14" ht="50.1" customHeight="1" x14ac:dyDescent="0.25">
      <c r="A421" s="406">
        <v>418</v>
      </c>
      <c r="B421" s="408"/>
      <c r="C421" s="410"/>
      <c r="D421" s="359"/>
      <c r="E421" s="359"/>
      <c r="F421" s="409"/>
      <c r="G421" s="359"/>
      <c r="H421" s="359"/>
      <c r="I421" s="359"/>
      <c r="J421" s="404" t="e">
        <f>IF(#REF!="","",IF(LEN(#REF!)&gt;14,IF(ISBLANK(#REF!),"",#REF!),REPLACE(REPLACE(#REF!,1,3,"XXX"),13,2,"XX")))</f>
        <v>#REF!</v>
      </c>
      <c r="K421" s="407"/>
      <c r="L421" s="407"/>
      <c r="M421" s="407"/>
      <c r="N421" s="408"/>
    </row>
    <row r="422" spans="1:14" ht="50.1" customHeight="1" x14ac:dyDescent="0.25">
      <c r="A422" s="399">
        <v>419</v>
      </c>
      <c r="B422" s="408"/>
      <c r="C422" s="410"/>
      <c r="D422" s="359"/>
      <c r="E422" s="359"/>
      <c r="F422" s="409"/>
      <c r="G422" s="359"/>
      <c r="H422" s="359"/>
      <c r="I422" s="359"/>
      <c r="J422" s="404" t="e">
        <f>IF(#REF!="","",IF(LEN(#REF!)&gt;14,IF(ISBLANK(#REF!),"",#REF!),REPLACE(REPLACE(#REF!,1,3,"XXX"),13,2,"XX")))</f>
        <v>#REF!</v>
      </c>
      <c r="K422" s="407"/>
      <c r="L422" s="407"/>
      <c r="M422" s="407"/>
      <c r="N422" s="408"/>
    </row>
    <row r="423" spans="1:14" ht="50.1" customHeight="1" x14ac:dyDescent="0.25">
      <c r="A423" s="399">
        <v>420</v>
      </c>
      <c r="B423" s="408"/>
      <c r="C423" s="410"/>
      <c r="D423" s="359"/>
      <c r="E423" s="359"/>
      <c r="F423" s="409"/>
      <c r="G423" s="359"/>
      <c r="H423" s="359"/>
      <c r="I423" s="359"/>
      <c r="J423" s="404" t="e">
        <f>IF(#REF!="","",IF(LEN(#REF!)&gt;14,IF(ISBLANK(#REF!),"",#REF!),REPLACE(REPLACE(#REF!,1,3,"XXX"),13,2,"XX")))</f>
        <v>#REF!</v>
      </c>
      <c r="K423" s="407"/>
      <c r="L423" s="407"/>
      <c r="M423" s="407"/>
      <c r="N423" s="408"/>
    </row>
    <row r="424" spans="1:14" ht="50.1" customHeight="1" x14ac:dyDescent="0.25">
      <c r="A424" s="406">
        <v>421</v>
      </c>
      <c r="B424" s="408"/>
      <c r="C424" s="410"/>
      <c r="D424" s="359"/>
      <c r="E424" s="359"/>
      <c r="F424" s="409"/>
      <c r="G424" s="359"/>
      <c r="H424" s="359"/>
      <c r="I424" s="359"/>
      <c r="J424" s="404" t="e">
        <f>IF(#REF!="","",IF(LEN(#REF!)&gt;14,IF(ISBLANK(#REF!),"",#REF!),REPLACE(REPLACE(#REF!,1,3,"XXX"),13,2,"XX")))</f>
        <v>#REF!</v>
      </c>
      <c r="K424" s="407"/>
      <c r="L424" s="407"/>
      <c r="M424" s="407"/>
      <c r="N424" s="408"/>
    </row>
    <row r="425" spans="1:14" ht="50.1" customHeight="1" x14ac:dyDescent="0.25">
      <c r="A425" s="399">
        <v>422</v>
      </c>
      <c r="B425" s="408"/>
      <c r="C425" s="410"/>
      <c r="D425" s="359"/>
      <c r="E425" s="359"/>
      <c r="F425" s="409"/>
      <c r="G425" s="359"/>
      <c r="H425" s="359"/>
      <c r="I425" s="359"/>
      <c r="J425" s="404" t="e">
        <f>IF(#REF!="","",IF(LEN(#REF!)&gt;14,IF(ISBLANK(#REF!),"",#REF!),REPLACE(REPLACE(#REF!,1,3,"XXX"),13,2,"XX")))</f>
        <v>#REF!</v>
      </c>
      <c r="K425" s="407"/>
      <c r="L425" s="407"/>
      <c r="M425" s="407"/>
      <c r="N425" s="408"/>
    </row>
    <row r="426" spans="1:14" ht="50.1" customHeight="1" x14ac:dyDescent="0.25">
      <c r="A426" s="399">
        <v>423</v>
      </c>
      <c r="B426" s="408"/>
      <c r="C426" s="410"/>
      <c r="D426" s="359"/>
      <c r="E426" s="359"/>
      <c r="F426" s="409"/>
      <c r="G426" s="359"/>
      <c r="H426" s="359"/>
      <c r="I426" s="359"/>
      <c r="J426" s="404" t="e">
        <f>IF(#REF!="","",IF(LEN(#REF!)&gt;14,IF(ISBLANK(#REF!),"",#REF!),REPLACE(REPLACE(#REF!,1,3,"XXX"),13,2,"XX")))</f>
        <v>#REF!</v>
      </c>
      <c r="K426" s="407"/>
      <c r="L426" s="407"/>
      <c r="M426" s="407"/>
      <c r="N426" s="408"/>
    </row>
    <row r="427" spans="1:14" ht="50.1" customHeight="1" x14ac:dyDescent="0.25">
      <c r="A427" s="406">
        <v>424</v>
      </c>
      <c r="B427" s="408"/>
      <c r="C427" s="410"/>
      <c r="D427" s="359"/>
      <c r="E427" s="359"/>
      <c r="F427" s="409"/>
      <c r="G427" s="359"/>
      <c r="H427" s="359"/>
      <c r="I427" s="359"/>
      <c r="J427" s="404" t="e">
        <f>IF(#REF!="","",IF(LEN(#REF!)&gt;14,IF(ISBLANK(#REF!),"",#REF!),REPLACE(REPLACE(#REF!,1,3,"XXX"),13,2,"XX")))</f>
        <v>#REF!</v>
      </c>
      <c r="K427" s="407"/>
      <c r="L427" s="407"/>
      <c r="M427" s="407"/>
      <c r="N427" s="408"/>
    </row>
    <row r="428" spans="1:14" ht="50.1" customHeight="1" x14ac:dyDescent="0.25">
      <c r="A428" s="399">
        <v>425</v>
      </c>
      <c r="B428" s="408"/>
      <c r="C428" s="410"/>
      <c r="D428" s="359"/>
      <c r="E428" s="359"/>
      <c r="F428" s="409"/>
      <c r="G428" s="359"/>
      <c r="H428" s="359"/>
      <c r="I428" s="359"/>
      <c r="J428" s="404" t="e">
        <f>IF(#REF!="","",IF(LEN(#REF!)&gt;14,IF(ISBLANK(#REF!),"",#REF!),REPLACE(REPLACE(#REF!,1,3,"XXX"),13,2,"XX")))</f>
        <v>#REF!</v>
      </c>
      <c r="K428" s="407"/>
      <c r="L428" s="407"/>
      <c r="M428" s="407"/>
      <c r="N428" s="408"/>
    </row>
    <row r="429" spans="1:14" ht="50.1" customHeight="1" x14ac:dyDescent="0.25">
      <c r="A429" s="399">
        <v>426</v>
      </c>
      <c r="B429" s="408"/>
      <c r="C429" s="410"/>
      <c r="D429" s="359"/>
      <c r="E429" s="359"/>
      <c r="F429" s="409"/>
      <c r="G429" s="359"/>
      <c r="H429" s="359"/>
      <c r="I429" s="359"/>
      <c r="J429" s="404" t="e">
        <f>IF(#REF!="","",IF(LEN(#REF!)&gt;14,IF(ISBLANK(#REF!),"",#REF!),REPLACE(REPLACE(#REF!,1,3,"XXX"),13,2,"XX")))</f>
        <v>#REF!</v>
      </c>
      <c r="K429" s="407"/>
      <c r="L429" s="407"/>
      <c r="M429" s="407"/>
      <c r="N429" s="408"/>
    </row>
    <row r="430" spans="1:14" ht="50.1" customHeight="1" x14ac:dyDescent="0.25">
      <c r="A430" s="406">
        <v>427</v>
      </c>
      <c r="B430" s="408"/>
      <c r="C430" s="410"/>
      <c r="D430" s="359"/>
      <c r="E430" s="359"/>
      <c r="F430" s="409"/>
      <c r="G430" s="359"/>
      <c r="H430" s="359"/>
      <c r="I430" s="359"/>
      <c r="J430" s="404" t="e">
        <f>IF(#REF!="","",IF(LEN(#REF!)&gt;14,IF(ISBLANK(#REF!),"",#REF!),REPLACE(REPLACE(#REF!,1,3,"XXX"),13,2,"XX")))</f>
        <v>#REF!</v>
      </c>
      <c r="K430" s="407"/>
      <c r="L430" s="407"/>
      <c r="M430" s="407"/>
      <c r="N430" s="408"/>
    </row>
    <row r="431" spans="1:14" ht="50.1" customHeight="1" x14ac:dyDescent="0.25">
      <c r="A431" s="399">
        <v>428</v>
      </c>
      <c r="B431" s="408"/>
      <c r="C431" s="410"/>
      <c r="D431" s="359"/>
      <c r="E431" s="359"/>
      <c r="F431" s="409"/>
      <c r="G431" s="359"/>
      <c r="H431" s="359"/>
      <c r="I431" s="359"/>
      <c r="J431" s="404" t="e">
        <f>IF(#REF!="","",IF(LEN(#REF!)&gt;14,IF(ISBLANK(#REF!),"",#REF!),REPLACE(REPLACE(#REF!,1,3,"XXX"),13,2,"XX")))</f>
        <v>#REF!</v>
      </c>
      <c r="K431" s="407"/>
      <c r="L431" s="407"/>
      <c r="M431" s="407"/>
      <c r="N431" s="408"/>
    </row>
    <row r="432" spans="1:14" ht="50.1" customHeight="1" x14ac:dyDescent="0.25">
      <c r="A432" s="399">
        <v>429</v>
      </c>
      <c r="B432" s="408"/>
      <c r="C432" s="410"/>
      <c r="D432" s="359"/>
      <c r="E432" s="359"/>
      <c r="F432" s="409"/>
      <c r="G432" s="359"/>
      <c r="H432" s="359"/>
      <c r="I432" s="359"/>
      <c r="J432" s="404" t="e">
        <f>IF(#REF!="","",IF(LEN(#REF!)&gt;14,IF(ISBLANK(#REF!),"",#REF!),REPLACE(REPLACE(#REF!,1,3,"XXX"),13,2,"XX")))</f>
        <v>#REF!</v>
      </c>
      <c r="K432" s="407"/>
      <c r="L432" s="407"/>
      <c r="M432" s="407"/>
      <c r="N432" s="408"/>
    </row>
    <row r="433" spans="1:14" ht="50.1" customHeight="1" x14ac:dyDescent="0.25">
      <c r="A433" s="406">
        <v>430</v>
      </c>
      <c r="B433" s="408"/>
      <c r="C433" s="410"/>
      <c r="D433" s="359"/>
      <c r="E433" s="359"/>
      <c r="F433" s="409"/>
      <c r="G433" s="359"/>
      <c r="H433" s="359"/>
      <c r="I433" s="359"/>
      <c r="J433" s="404" t="e">
        <f>IF(#REF!="","",IF(LEN(#REF!)&gt;14,IF(ISBLANK(#REF!),"",#REF!),REPLACE(REPLACE(#REF!,1,3,"XXX"),13,2,"XX")))</f>
        <v>#REF!</v>
      </c>
      <c r="K433" s="407"/>
      <c r="L433" s="407"/>
      <c r="M433" s="407"/>
      <c r="N433" s="408"/>
    </row>
    <row r="434" spans="1:14" ht="50.1" customHeight="1" x14ac:dyDescent="0.25">
      <c r="A434" s="399">
        <v>431</v>
      </c>
      <c r="B434" s="408"/>
      <c r="C434" s="410"/>
      <c r="D434" s="359"/>
      <c r="E434" s="359"/>
      <c r="F434" s="409"/>
      <c r="G434" s="359"/>
      <c r="H434" s="359"/>
      <c r="I434" s="359"/>
      <c r="J434" s="404" t="e">
        <f>IF(#REF!="","",IF(LEN(#REF!)&gt;14,IF(ISBLANK(#REF!),"",#REF!),REPLACE(REPLACE(#REF!,1,3,"XXX"),13,2,"XX")))</f>
        <v>#REF!</v>
      </c>
      <c r="K434" s="407"/>
      <c r="L434" s="407"/>
      <c r="M434" s="407"/>
      <c r="N434" s="408"/>
    </row>
    <row r="435" spans="1:14" ht="50.1" customHeight="1" x14ac:dyDescent="0.25">
      <c r="A435" s="399">
        <v>432</v>
      </c>
      <c r="B435" s="408"/>
      <c r="C435" s="410"/>
      <c r="D435" s="359"/>
      <c r="E435" s="359"/>
      <c r="F435" s="409"/>
      <c r="G435" s="359"/>
      <c r="H435" s="359"/>
      <c r="I435" s="359"/>
      <c r="J435" s="404" t="e">
        <f>IF(#REF!="","",IF(LEN(#REF!)&gt;14,IF(ISBLANK(#REF!),"",#REF!),REPLACE(REPLACE(#REF!,1,3,"XXX"),13,2,"XX")))</f>
        <v>#REF!</v>
      </c>
      <c r="K435" s="407"/>
      <c r="L435" s="407"/>
      <c r="M435" s="407"/>
      <c r="N435" s="408"/>
    </row>
    <row r="436" spans="1:14" ht="50.1" customHeight="1" x14ac:dyDescent="0.25">
      <c r="A436" s="406">
        <v>433</v>
      </c>
      <c r="B436" s="408"/>
      <c r="C436" s="410"/>
      <c r="D436" s="359"/>
      <c r="E436" s="359"/>
      <c r="F436" s="409"/>
      <c r="G436" s="359"/>
      <c r="H436" s="359"/>
      <c r="I436" s="359"/>
      <c r="J436" s="404" t="e">
        <f>IF(#REF!="","",IF(LEN(#REF!)&gt;14,IF(ISBLANK(#REF!),"",#REF!),REPLACE(REPLACE(#REF!,1,3,"XXX"),13,2,"XX")))</f>
        <v>#REF!</v>
      </c>
      <c r="K436" s="407"/>
      <c r="L436" s="407"/>
      <c r="M436" s="407"/>
      <c r="N436" s="408"/>
    </row>
    <row r="437" spans="1:14" ht="50.1" customHeight="1" x14ac:dyDescent="0.25">
      <c r="A437" s="399">
        <v>434</v>
      </c>
      <c r="B437" s="408"/>
      <c r="C437" s="410"/>
      <c r="D437" s="359"/>
      <c r="E437" s="359"/>
      <c r="F437" s="409"/>
      <c r="G437" s="359"/>
      <c r="H437" s="359"/>
      <c r="I437" s="359"/>
      <c r="J437" s="404" t="e">
        <f>IF(#REF!="","",IF(LEN(#REF!)&gt;14,IF(ISBLANK(#REF!),"",#REF!),REPLACE(REPLACE(#REF!,1,3,"XXX"),13,2,"XX")))</f>
        <v>#REF!</v>
      </c>
      <c r="K437" s="407"/>
      <c r="L437" s="407"/>
      <c r="M437" s="407"/>
      <c r="N437" s="408"/>
    </row>
    <row r="438" spans="1:14" ht="50.1" customHeight="1" x14ac:dyDescent="0.25">
      <c r="A438" s="399">
        <v>435</v>
      </c>
      <c r="B438" s="408"/>
      <c r="C438" s="410"/>
      <c r="D438" s="359"/>
      <c r="E438" s="359"/>
      <c r="F438" s="409"/>
      <c r="G438" s="359"/>
      <c r="H438" s="359"/>
      <c r="I438" s="359"/>
      <c r="J438" s="404" t="e">
        <f>IF(#REF!="","",IF(LEN(#REF!)&gt;14,IF(ISBLANK(#REF!),"",#REF!),REPLACE(REPLACE(#REF!,1,3,"XXX"),13,2,"XX")))</f>
        <v>#REF!</v>
      </c>
      <c r="K438" s="407"/>
      <c r="L438" s="407"/>
      <c r="M438" s="407"/>
      <c r="N438" s="408"/>
    </row>
    <row r="439" spans="1:14" ht="50.1" customHeight="1" x14ac:dyDescent="0.25">
      <c r="A439" s="406">
        <v>436</v>
      </c>
      <c r="B439" s="408"/>
      <c r="C439" s="410"/>
      <c r="D439" s="359"/>
      <c r="E439" s="359"/>
      <c r="F439" s="409"/>
      <c r="G439" s="359"/>
      <c r="H439" s="359"/>
      <c r="I439" s="359"/>
      <c r="J439" s="404" t="e">
        <f>IF(#REF!="","",IF(LEN(#REF!)&gt;14,IF(ISBLANK(#REF!),"",#REF!),REPLACE(REPLACE(#REF!,1,3,"XXX"),13,2,"XX")))</f>
        <v>#REF!</v>
      </c>
      <c r="K439" s="407"/>
      <c r="L439" s="407"/>
      <c r="M439" s="407"/>
      <c r="N439" s="408"/>
    </row>
    <row r="440" spans="1:14" ht="50.1" customHeight="1" x14ac:dyDescent="0.25">
      <c r="A440" s="399">
        <v>437</v>
      </c>
      <c r="B440" s="408"/>
      <c r="C440" s="410"/>
      <c r="D440" s="359"/>
      <c r="E440" s="359"/>
      <c r="F440" s="409"/>
      <c r="G440" s="359"/>
      <c r="H440" s="359"/>
      <c r="I440" s="359"/>
      <c r="J440" s="404" t="e">
        <f>IF(#REF!="","",IF(LEN(#REF!)&gt;14,IF(ISBLANK(#REF!),"",#REF!),REPLACE(REPLACE(#REF!,1,3,"XXX"),13,2,"XX")))</f>
        <v>#REF!</v>
      </c>
      <c r="K440" s="407"/>
      <c r="L440" s="407"/>
      <c r="M440" s="407"/>
      <c r="N440" s="408"/>
    </row>
    <row r="441" spans="1:14" ht="50.1" customHeight="1" x14ac:dyDescent="0.25">
      <c r="A441" s="399">
        <v>438</v>
      </c>
      <c r="B441" s="408"/>
      <c r="C441" s="410"/>
      <c r="D441" s="359"/>
      <c r="E441" s="359"/>
      <c r="F441" s="409"/>
      <c r="G441" s="359"/>
      <c r="H441" s="359"/>
      <c r="I441" s="359"/>
      <c r="J441" s="404" t="e">
        <f>IF(#REF!="","",IF(LEN(#REF!)&gt;14,IF(ISBLANK(#REF!),"",#REF!),REPLACE(REPLACE(#REF!,1,3,"XXX"),13,2,"XX")))</f>
        <v>#REF!</v>
      </c>
      <c r="K441" s="407"/>
      <c r="L441" s="407"/>
      <c r="M441" s="407"/>
      <c r="N441" s="408"/>
    </row>
    <row r="442" spans="1:14" ht="50.1" customHeight="1" x14ac:dyDescent="0.25">
      <c r="A442" s="406">
        <v>439</v>
      </c>
      <c r="B442" s="408"/>
      <c r="C442" s="410"/>
      <c r="D442" s="359"/>
      <c r="E442" s="359"/>
      <c r="F442" s="409"/>
      <c r="G442" s="359"/>
      <c r="H442" s="359"/>
      <c r="I442" s="359"/>
      <c r="J442" s="404" t="e">
        <f>IF(#REF!="","",IF(LEN(#REF!)&gt;14,IF(ISBLANK(#REF!),"",#REF!),REPLACE(REPLACE(#REF!,1,3,"XXX"),13,2,"XX")))</f>
        <v>#REF!</v>
      </c>
      <c r="K442" s="407"/>
      <c r="L442" s="407"/>
      <c r="M442" s="407"/>
      <c r="N442" s="408"/>
    </row>
    <row r="443" spans="1:14" ht="50.1" customHeight="1" x14ac:dyDescent="0.25">
      <c r="A443" s="399">
        <v>440</v>
      </c>
      <c r="B443" s="408"/>
      <c r="C443" s="410"/>
      <c r="D443" s="359"/>
      <c r="E443" s="359"/>
      <c r="F443" s="409"/>
      <c r="G443" s="359"/>
      <c r="H443" s="359"/>
      <c r="I443" s="359"/>
      <c r="J443" s="404" t="e">
        <f>IF(#REF!="","",IF(LEN(#REF!)&gt;14,IF(ISBLANK(#REF!),"",#REF!),REPLACE(REPLACE(#REF!,1,3,"XXX"),13,2,"XX")))</f>
        <v>#REF!</v>
      </c>
      <c r="K443" s="407"/>
      <c r="L443" s="407"/>
      <c r="M443" s="407"/>
      <c r="N443" s="408"/>
    </row>
    <row r="444" spans="1:14" ht="50.1" customHeight="1" x14ac:dyDescent="0.25">
      <c r="A444" s="399">
        <v>441</v>
      </c>
      <c r="B444" s="408"/>
      <c r="C444" s="410"/>
      <c r="D444" s="359"/>
      <c r="E444" s="359"/>
      <c r="F444" s="409"/>
      <c r="G444" s="359"/>
      <c r="H444" s="359"/>
      <c r="I444" s="359"/>
      <c r="J444" s="404" t="e">
        <f>IF(#REF!="","",IF(LEN(#REF!)&gt;14,IF(ISBLANK(#REF!),"",#REF!),REPLACE(REPLACE(#REF!,1,3,"XXX"),13,2,"XX")))</f>
        <v>#REF!</v>
      </c>
      <c r="K444" s="407"/>
      <c r="L444" s="407"/>
      <c r="M444" s="407"/>
      <c r="N444" s="408"/>
    </row>
    <row r="445" spans="1:14" ht="50.1" customHeight="1" x14ac:dyDescent="0.25">
      <c r="A445" s="406">
        <v>442</v>
      </c>
      <c r="B445" s="408"/>
      <c r="C445" s="410"/>
      <c r="D445" s="359"/>
      <c r="E445" s="359"/>
      <c r="F445" s="409"/>
      <c r="G445" s="359"/>
      <c r="H445" s="359"/>
      <c r="I445" s="359"/>
      <c r="J445" s="404" t="e">
        <f>IF(#REF!="","",IF(LEN(#REF!)&gt;14,IF(ISBLANK(#REF!),"",#REF!),REPLACE(REPLACE(#REF!,1,3,"XXX"),13,2,"XX")))</f>
        <v>#REF!</v>
      </c>
      <c r="K445" s="407"/>
      <c r="L445" s="407"/>
      <c r="M445" s="407"/>
      <c r="N445" s="408"/>
    </row>
    <row r="446" spans="1:14" ht="50.1" customHeight="1" x14ac:dyDescent="0.25">
      <c r="A446" s="399">
        <v>443</v>
      </c>
      <c r="B446" s="408"/>
      <c r="C446" s="410"/>
      <c r="D446" s="359"/>
      <c r="E446" s="359"/>
      <c r="F446" s="409"/>
      <c r="G446" s="359"/>
      <c r="H446" s="359"/>
      <c r="I446" s="359"/>
      <c r="J446" s="404" t="e">
        <f>IF(#REF!="","",IF(LEN(#REF!)&gt;14,IF(ISBLANK(#REF!),"",#REF!),REPLACE(REPLACE(#REF!,1,3,"XXX"),13,2,"XX")))</f>
        <v>#REF!</v>
      </c>
      <c r="K446" s="407"/>
      <c r="L446" s="407"/>
      <c r="M446" s="407"/>
      <c r="N446" s="408"/>
    </row>
    <row r="447" spans="1:14" ht="50.1" customHeight="1" x14ac:dyDescent="0.25">
      <c r="A447" s="399">
        <v>444</v>
      </c>
      <c r="B447" s="408"/>
      <c r="C447" s="410"/>
      <c r="D447" s="359"/>
      <c r="E447" s="359"/>
      <c r="F447" s="409"/>
      <c r="G447" s="359"/>
      <c r="H447" s="359"/>
      <c r="I447" s="359"/>
      <c r="J447" s="404" t="e">
        <f>IF(#REF!="","",IF(LEN(#REF!)&gt;14,IF(ISBLANK(#REF!),"",#REF!),REPLACE(REPLACE(#REF!,1,3,"XXX"),13,2,"XX")))</f>
        <v>#REF!</v>
      </c>
      <c r="K447" s="407"/>
      <c r="L447" s="407"/>
      <c r="M447" s="407"/>
      <c r="N447" s="408"/>
    </row>
    <row r="448" spans="1:14" ht="50.1" customHeight="1" x14ac:dyDescent="0.25">
      <c r="A448" s="406">
        <v>445</v>
      </c>
      <c r="B448" s="408"/>
      <c r="C448" s="410"/>
      <c r="D448" s="359"/>
      <c r="E448" s="359"/>
      <c r="F448" s="409"/>
      <c r="G448" s="359"/>
      <c r="H448" s="359"/>
      <c r="I448" s="359"/>
      <c r="J448" s="404" t="e">
        <f>IF(#REF!="","",IF(LEN(#REF!)&gt;14,IF(ISBLANK(#REF!),"",#REF!),REPLACE(REPLACE(#REF!,1,3,"XXX"),13,2,"XX")))</f>
        <v>#REF!</v>
      </c>
      <c r="K448" s="407"/>
      <c r="L448" s="407"/>
      <c r="M448" s="407"/>
      <c r="N448" s="408"/>
    </row>
    <row r="449" spans="1:14" ht="50.1" customHeight="1" x14ac:dyDescent="0.25">
      <c r="A449" s="399">
        <v>446</v>
      </c>
      <c r="B449" s="408"/>
      <c r="C449" s="410"/>
      <c r="D449" s="359"/>
      <c r="E449" s="359"/>
      <c r="F449" s="409"/>
      <c r="G449" s="359"/>
      <c r="H449" s="359"/>
      <c r="I449" s="359"/>
      <c r="J449" s="404" t="e">
        <f>IF(#REF!="","",IF(LEN(#REF!)&gt;14,IF(ISBLANK(#REF!),"",#REF!),REPLACE(REPLACE(#REF!,1,3,"XXX"),13,2,"XX")))</f>
        <v>#REF!</v>
      </c>
      <c r="K449" s="407"/>
      <c r="L449" s="407"/>
      <c r="M449" s="407"/>
      <c r="N449" s="408"/>
    </row>
    <row r="450" spans="1:14" ht="50.1" customHeight="1" x14ac:dyDescent="0.25">
      <c r="A450" s="399">
        <v>447</v>
      </c>
      <c r="B450" s="408"/>
      <c r="C450" s="410"/>
      <c r="D450" s="359"/>
      <c r="E450" s="359"/>
      <c r="F450" s="409"/>
      <c r="G450" s="359"/>
      <c r="H450" s="359"/>
      <c r="I450" s="359"/>
      <c r="J450" s="404" t="e">
        <f>IF(#REF!="","",IF(LEN(#REF!)&gt;14,IF(ISBLANK(#REF!),"",#REF!),REPLACE(REPLACE(#REF!,1,3,"XXX"),13,2,"XX")))</f>
        <v>#REF!</v>
      </c>
      <c r="K450" s="407"/>
      <c r="L450" s="407"/>
      <c r="M450" s="407"/>
      <c r="N450" s="408"/>
    </row>
    <row r="451" spans="1:14" ht="50.1" customHeight="1" x14ac:dyDescent="0.25">
      <c r="A451" s="406">
        <v>448</v>
      </c>
      <c r="B451" s="408"/>
      <c r="C451" s="410"/>
      <c r="D451" s="359"/>
      <c r="E451" s="359"/>
      <c r="F451" s="409"/>
      <c r="G451" s="359"/>
      <c r="H451" s="359"/>
      <c r="I451" s="359"/>
      <c r="J451" s="404" t="e">
        <f>IF(#REF!="","",IF(LEN(#REF!)&gt;14,IF(ISBLANK(#REF!),"",#REF!),REPLACE(REPLACE(#REF!,1,3,"XXX"),13,2,"XX")))</f>
        <v>#REF!</v>
      </c>
      <c r="K451" s="407"/>
      <c r="L451" s="407"/>
      <c r="M451" s="407"/>
      <c r="N451" s="408"/>
    </row>
    <row r="452" spans="1:14" ht="50.1" customHeight="1" x14ac:dyDescent="0.25">
      <c r="A452" s="399">
        <v>449</v>
      </c>
      <c r="B452" s="408"/>
      <c r="C452" s="410"/>
      <c r="D452" s="359"/>
      <c r="E452" s="359"/>
      <c r="F452" s="409"/>
      <c r="G452" s="359"/>
      <c r="H452" s="359"/>
      <c r="I452" s="359"/>
      <c r="J452" s="404" t="e">
        <f>IF(#REF!="","",IF(LEN(#REF!)&gt;14,IF(ISBLANK(#REF!),"",#REF!),REPLACE(REPLACE(#REF!,1,3,"XXX"),13,2,"XX")))</f>
        <v>#REF!</v>
      </c>
      <c r="K452" s="407"/>
      <c r="L452" s="407"/>
      <c r="M452" s="407"/>
      <c r="N452" s="408"/>
    </row>
    <row r="453" spans="1:14" ht="50.1" customHeight="1" x14ac:dyDescent="0.25">
      <c r="A453" s="399">
        <v>450</v>
      </c>
      <c r="B453" s="408"/>
      <c r="C453" s="410"/>
      <c r="D453" s="359"/>
      <c r="E453" s="359"/>
      <c r="F453" s="409"/>
      <c r="G453" s="359"/>
      <c r="H453" s="359"/>
      <c r="I453" s="359"/>
      <c r="J453" s="404" t="e">
        <f>IF(#REF!="","",IF(LEN(#REF!)&gt;14,IF(ISBLANK(#REF!),"",#REF!),REPLACE(REPLACE(#REF!,1,3,"XXX"),13,2,"XX")))</f>
        <v>#REF!</v>
      </c>
      <c r="K453" s="407"/>
      <c r="L453" s="407"/>
      <c r="M453" s="407"/>
      <c r="N453" s="408"/>
    </row>
    <row r="454" spans="1:14" ht="50.1" customHeight="1" x14ac:dyDescent="0.25">
      <c r="A454" s="406">
        <v>451</v>
      </c>
      <c r="B454" s="408"/>
      <c r="C454" s="410"/>
      <c r="D454" s="359"/>
      <c r="E454" s="359"/>
      <c r="F454" s="409"/>
      <c r="G454" s="359"/>
      <c r="H454" s="359"/>
      <c r="I454" s="359"/>
      <c r="J454" s="404" t="e">
        <f>IF(#REF!="","",IF(LEN(#REF!)&gt;14,IF(ISBLANK(#REF!),"",#REF!),REPLACE(REPLACE(#REF!,1,3,"XXX"),13,2,"XX")))</f>
        <v>#REF!</v>
      </c>
      <c r="K454" s="407"/>
      <c r="L454" s="407"/>
      <c r="M454" s="407"/>
      <c r="N454" s="408"/>
    </row>
    <row r="455" spans="1:14" ht="50.1" customHeight="1" x14ac:dyDescent="0.25">
      <c r="A455" s="399">
        <v>452</v>
      </c>
      <c r="B455" s="408"/>
      <c r="C455" s="410"/>
      <c r="D455" s="359"/>
      <c r="E455" s="359"/>
      <c r="F455" s="409"/>
      <c r="G455" s="359"/>
      <c r="H455" s="359"/>
      <c r="I455" s="359"/>
      <c r="J455" s="404" t="e">
        <f>IF(#REF!="","",IF(LEN(#REF!)&gt;14,IF(ISBLANK(#REF!),"",#REF!),REPLACE(REPLACE(#REF!,1,3,"XXX"),13,2,"XX")))</f>
        <v>#REF!</v>
      </c>
      <c r="K455" s="407"/>
      <c r="L455" s="407"/>
      <c r="M455" s="407"/>
      <c r="N455" s="408"/>
    </row>
    <row r="456" spans="1:14" ht="50.1" customHeight="1" x14ac:dyDescent="0.25">
      <c r="A456" s="399">
        <v>453</v>
      </c>
      <c r="B456" s="408"/>
      <c r="C456" s="410"/>
      <c r="D456" s="359"/>
      <c r="E456" s="359"/>
      <c r="F456" s="409"/>
      <c r="G456" s="359"/>
      <c r="H456" s="359"/>
      <c r="I456" s="359"/>
      <c r="J456" s="404" t="e">
        <f>IF(#REF!="","",IF(LEN(#REF!)&gt;14,IF(ISBLANK(#REF!),"",#REF!),REPLACE(REPLACE(#REF!,1,3,"XXX"),13,2,"XX")))</f>
        <v>#REF!</v>
      </c>
      <c r="K456" s="407"/>
      <c r="L456" s="407"/>
      <c r="M456" s="407"/>
      <c r="N456" s="408"/>
    </row>
    <row r="457" spans="1:14" ht="50.1" customHeight="1" x14ac:dyDescent="0.25">
      <c r="A457" s="406">
        <v>454</v>
      </c>
      <c r="B457" s="408"/>
      <c r="C457" s="410"/>
      <c r="D457" s="359"/>
      <c r="E457" s="359"/>
      <c r="F457" s="409"/>
      <c r="G457" s="359"/>
      <c r="H457" s="359"/>
      <c r="I457" s="359"/>
      <c r="J457" s="404" t="e">
        <f>IF(#REF!="","",IF(LEN(#REF!)&gt;14,IF(ISBLANK(#REF!),"",#REF!),REPLACE(REPLACE(#REF!,1,3,"XXX"),13,2,"XX")))</f>
        <v>#REF!</v>
      </c>
      <c r="K457" s="407"/>
      <c r="L457" s="407"/>
      <c r="M457" s="407"/>
      <c r="N457" s="408"/>
    </row>
    <row r="458" spans="1:14" ht="50.1" customHeight="1" x14ac:dyDescent="0.25">
      <c r="A458" s="399">
        <v>455</v>
      </c>
      <c r="B458" s="408"/>
      <c r="C458" s="410"/>
      <c r="D458" s="359"/>
      <c r="E458" s="359"/>
      <c r="F458" s="409"/>
      <c r="G458" s="359"/>
      <c r="H458" s="359"/>
      <c r="I458" s="359"/>
      <c r="J458" s="404" t="e">
        <f>IF(#REF!="","",IF(LEN(#REF!)&gt;14,IF(ISBLANK(#REF!),"",#REF!),REPLACE(REPLACE(#REF!,1,3,"XXX"),13,2,"XX")))</f>
        <v>#REF!</v>
      </c>
      <c r="K458" s="407"/>
      <c r="L458" s="407"/>
      <c r="M458" s="407"/>
      <c r="N458" s="408"/>
    </row>
    <row r="459" spans="1:14" ht="50.1" customHeight="1" x14ac:dyDescent="0.25">
      <c r="A459" s="399">
        <v>456</v>
      </c>
      <c r="B459" s="408"/>
      <c r="C459" s="410"/>
      <c r="D459" s="359"/>
      <c r="E459" s="359"/>
      <c r="F459" s="409"/>
      <c r="G459" s="359"/>
      <c r="H459" s="359"/>
      <c r="I459" s="359"/>
      <c r="J459" s="404" t="e">
        <f>IF(#REF!="","",IF(LEN(#REF!)&gt;14,IF(ISBLANK(#REF!),"",#REF!),REPLACE(REPLACE(#REF!,1,3,"XXX"),13,2,"XX")))</f>
        <v>#REF!</v>
      </c>
      <c r="K459" s="407"/>
      <c r="L459" s="407"/>
      <c r="M459" s="407"/>
      <c r="N459" s="408"/>
    </row>
    <row r="460" spans="1:14" ht="50.1" customHeight="1" x14ac:dyDescent="0.25">
      <c r="A460" s="406">
        <v>457</v>
      </c>
      <c r="B460" s="408"/>
      <c r="C460" s="410"/>
      <c r="D460" s="359"/>
      <c r="E460" s="359"/>
      <c r="F460" s="409"/>
      <c r="G460" s="359"/>
      <c r="H460" s="359"/>
      <c r="I460" s="359"/>
      <c r="J460" s="404" t="e">
        <f>IF(#REF!="","",IF(LEN(#REF!)&gt;14,IF(ISBLANK(#REF!),"",#REF!),REPLACE(REPLACE(#REF!,1,3,"XXX"),13,2,"XX")))</f>
        <v>#REF!</v>
      </c>
      <c r="K460" s="407"/>
      <c r="L460" s="407"/>
      <c r="M460" s="407"/>
      <c r="N460" s="408"/>
    </row>
    <row r="461" spans="1:14" ht="50.1" customHeight="1" x14ac:dyDescent="0.25">
      <c r="A461" s="399">
        <v>458</v>
      </c>
      <c r="B461" s="408"/>
      <c r="C461" s="410"/>
      <c r="D461" s="359"/>
      <c r="E461" s="359"/>
      <c r="F461" s="409"/>
      <c r="G461" s="359"/>
      <c r="H461" s="359"/>
      <c r="I461" s="359"/>
      <c r="J461" s="404" t="e">
        <f>IF(#REF!="","",IF(LEN(#REF!)&gt;14,IF(ISBLANK(#REF!),"",#REF!),REPLACE(REPLACE(#REF!,1,3,"XXX"),13,2,"XX")))</f>
        <v>#REF!</v>
      </c>
      <c r="K461" s="407"/>
      <c r="L461" s="407"/>
      <c r="M461" s="407"/>
      <c r="N461" s="408"/>
    </row>
    <row r="462" spans="1:14" ht="50.1" customHeight="1" x14ac:dyDescent="0.25">
      <c r="A462" s="399">
        <v>459</v>
      </c>
      <c r="B462" s="408"/>
      <c r="C462" s="410"/>
      <c r="D462" s="359"/>
      <c r="E462" s="359"/>
      <c r="F462" s="409"/>
      <c r="G462" s="359"/>
      <c r="H462" s="359"/>
      <c r="I462" s="359"/>
      <c r="J462" s="404" t="e">
        <f>IF(#REF!="","",IF(LEN(#REF!)&gt;14,IF(ISBLANK(#REF!),"",#REF!),REPLACE(REPLACE(#REF!,1,3,"XXX"),13,2,"XX")))</f>
        <v>#REF!</v>
      </c>
      <c r="K462" s="407"/>
      <c r="L462" s="407"/>
      <c r="M462" s="407"/>
      <c r="N462" s="408"/>
    </row>
    <row r="463" spans="1:14" ht="50.1" customHeight="1" x14ac:dyDescent="0.25">
      <c r="A463" s="406">
        <v>460</v>
      </c>
      <c r="B463" s="408"/>
      <c r="C463" s="410"/>
      <c r="D463" s="359"/>
      <c r="E463" s="359"/>
      <c r="F463" s="409"/>
      <c r="G463" s="359"/>
      <c r="H463" s="359"/>
      <c r="I463" s="359"/>
      <c r="J463" s="404" t="e">
        <f>IF(#REF!="","",IF(LEN(#REF!)&gt;14,IF(ISBLANK(#REF!),"",#REF!),REPLACE(REPLACE(#REF!,1,3,"XXX"),13,2,"XX")))</f>
        <v>#REF!</v>
      </c>
      <c r="K463" s="407"/>
      <c r="L463" s="407"/>
      <c r="M463" s="407"/>
      <c r="N463" s="408"/>
    </row>
    <row r="464" spans="1:14" ht="50.1" customHeight="1" x14ac:dyDescent="0.25">
      <c r="A464" s="399">
        <v>461</v>
      </c>
      <c r="B464" s="408"/>
      <c r="C464" s="410"/>
      <c r="D464" s="359"/>
      <c r="E464" s="359"/>
      <c r="F464" s="409"/>
      <c r="G464" s="359"/>
      <c r="H464" s="359"/>
      <c r="I464" s="359"/>
      <c r="J464" s="404" t="e">
        <f>IF(#REF!="","",IF(LEN(#REF!)&gt;14,IF(ISBLANK(#REF!),"",#REF!),REPLACE(REPLACE(#REF!,1,3,"XXX"),13,2,"XX")))</f>
        <v>#REF!</v>
      </c>
      <c r="K464" s="407"/>
      <c r="L464" s="407"/>
      <c r="M464" s="407"/>
      <c r="N464" s="408"/>
    </row>
    <row r="465" spans="1:14" ht="50.1" customHeight="1" x14ac:dyDescent="0.25">
      <c r="A465" s="399">
        <v>462</v>
      </c>
      <c r="B465" s="408"/>
      <c r="C465" s="410"/>
      <c r="D465" s="359"/>
      <c r="E465" s="359"/>
      <c r="F465" s="409"/>
      <c r="G465" s="359"/>
      <c r="H465" s="359"/>
      <c r="I465" s="359"/>
      <c r="J465" s="404" t="e">
        <f>IF(#REF!="","",IF(LEN(#REF!)&gt;14,IF(ISBLANK(#REF!),"",#REF!),REPLACE(REPLACE(#REF!,1,3,"XXX"),13,2,"XX")))</f>
        <v>#REF!</v>
      </c>
      <c r="K465" s="407"/>
      <c r="L465" s="407"/>
      <c r="M465" s="407"/>
      <c r="N465" s="408"/>
    </row>
    <row r="466" spans="1:14" ht="50.1" customHeight="1" x14ac:dyDescent="0.25">
      <c r="A466" s="406">
        <v>463</v>
      </c>
      <c r="B466" s="408"/>
      <c r="C466" s="410"/>
      <c r="D466" s="359"/>
      <c r="E466" s="359"/>
      <c r="F466" s="409"/>
      <c r="G466" s="359"/>
      <c r="H466" s="359"/>
      <c r="I466" s="359"/>
      <c r="J466" s="404" t="e">
        <f>IF(#REF!="","",IF(LEN(#REF!)&gt;14,IF(ISBLANK(#REF!),"",#REF!),REPLACE(REPLACE(#REF!,1,3,"XXX"),13,2,"XX")))</f>
        <v>#REF!</v>
      </c>
      <c r="K466" s="407"/>
      <c r="L466" s="407"/>
      <c r="M466" s="407"/>
      <c r="N466" s="408"/>
    </row>
    <row r="467" spans="1:14" ht="50.1" customHeight="1" x14ac:dyDescent="0.25">
      <c r="A467" s="399">
        <v>464</v>
      </c>
      <c r="B467" s="408"/>
      <c r="C467" s="410"/>
      <c r="D467" s="359"/>
      <c r="E467" s="359"/>
      <c r="F467" s="409"/>
      <c r="G467" s="359"/>
      <c r="H467" s="359"/>
      <c r="I467" s="359"/>
      <c r="J467" s="404" t="e">
        <f>IF(#REF!="","",IF(LEN(#REF!)&gt;14,IF(ISBLANK(#REF!),"",#REF!),REPLACE(REPLACE(#REF!,1,3,"XXX"),13,2,"XX")))</f>
        <v>#REF!</v>
      </c>
      <c r="K467" s="407"/>
      <c r="L467" s="407"/>
      <c r="M467" s="407"/>
      <c r="N467" s="408"/>
    </row>
    <row r="468" spans="1:14" ht="50.1" customHeight="1" x14ac:dyDescent="0.25">
      <c r="A468" s="399">
        <v>465</v>
      </c>
      <c r="B468" s="408"/>
      <c r="C468" s="410"/>
      <c r="D468" s="359"/>
      <c r="E468" s="359"/>
      <c r="F468" s="409"/>
      <c r="G468" s="359"/>
      <c r="H468" s="359"/>
      <c r="I468" s="359"/>
      <c r="J468" s="404" t="e">
        <f>IF(#REF!="","",IF(LEN(#REF!)&gt;14,IF(ISBLANK(#REF!),"",#REF!),REPLACE(REPLACE(#REF!,1,3,"XXX"),13,2,"XX")))</f>
        <v>#REF!</v>
      </c>
      <c r="K468" s="407"/>
      <c r="L468" s="407"/>
      <c r="M468" s="407"/>
      <c r="N468" s="408"/>
    </row>
    <row r="469" spans="1:14" ht="50.1" customHeight="1" x14ac:dyDescent="0.25">
      <c r="A469" s="406">
        <v>466</v>
      </c>
      <c r="B469" s="408"/>
      <c r="C469" s="410"/>
      <c r="D469" s="359"/>
      <c r="E469" s="359"/>
      <c r="F469" s="409"/>
      <c r="G469" s="359"/>
      <c r="H469" s="359"/>
      <c r="I469" s="359"/>
      <c r="J469" s="404" t="e">
        <f>IF(#REF!="","",IF(LEN(#REF!)&gt;14,IF(ISBLANK(#REF!),"",#REF!),REPLACE(REPLACE(#REF!,1,3,"XXX"),13,2,"XX")))</f>
        <v>#REF!</v>
      </c>
      <c r="K469" s="407"/>
      <c r="L469" s="407"/>
      <c r="M469" s="407"/>
      <c r="N469" s="408"/>
    </row>
    <row r="470" spans="1:14" ht="50.1" customHeight="1" x14ac:dyDescent="0.25">
      <c r="A470" s="399">
        <v>467</v>
      </c>
      <c r="B470" s="408"/>
      <c r="C470" s="410"/>
      <c r="D470" s="359"/>
      <c r="E470" s="359"/>
      <c r="F470" s="409"/>
      <c r="G470" s="359"/>
      <c r="H470" s="359"/>
      <c r="I470" s="359"/>
      <c r="J470" s="404" t="e">
        <f>IF(#REF!="","",IF(LEN(#REF!)&gt;14,IF(ISBLANK(#REF!),"",#REF!),REPLACE(REPLACE(#REF!,1,3,"XXX"),13,2,"XX")))</f>
        <v>#REF!</v>
      </c>
      <c r="K470" s="407"/>
      <c r="L470" s="407"/>
      <c r="M470" s="407"/>
      <c r="N470" s="408"/>
    </row>
    <row r="471" spans="1:14" ht="50.1" customHeight="1" x14ac:dyDescent="0.25">
      <c r="A471" s="399">
        <v>468</v>
      </c>
      <c r="B471" s="408"/>
      <c r="C471" s="410"/>
      <c r="D471" s="359"/>
      <c r="E471" s="359"/>
      <c r="F471" s="409"/>
      <c r="G471" s="359"/>
      <c r="H471" s="359"/>
      <c r="I471" s="359"/>
      <c r="J471" s="404" t="e">
        <f>IF(#REF!="","",IF(LEN(#REF!)&gt;14,IF(ISBLANK(#REF!),"",#REF!),REPLACE(REPLACE(#REF!,1,3,"XXX"),13,2,"XX")))</f>
        <v>#REF!</v>
      </c>
      <c r="K471" s="407"/>
      <c r="L471" s="407"/>
      <c r="M471" s="407"/>
      <c r="N471" s="408"/>
    </row>
    <row r="472" spans="1:14" ht="50.1" customHeight="1" x14ac:dyDescent="0.25">
      <c r="A472" s="406">
        <v>469</v>
      </c>
      <c r="B472" s="408"/>
      <c r="C472" s="410"/>
      <c r="D472" s="359"/>
      <c r="E472" s="359"/>
      <c r="F472" s="409"/>
      <c r="G472" s="359"/>
      <c r="H472" s="359"/>
      <c r="I472" s="359"/>
      <c r="J472" s="404" t="e">
        <f>IF(#REF!="","",IF(LEN(#REF!)&gt;14,IF(ISBLANK(#REF!),"",#REF!),REPLACE(REPLACE(#REF!,1,3,"XXX"),13,2,"XX")))</f>
        <v>#REF!</v>
      </c>
      <c r="K472" s="407"/>
      <c r="L472" s="407"/>
      <c r="M472" s="407"/>
      <c r="N472" s="408"/>
    </row>
    <row r="473" spans="1:14" ht="50.1" customHeight="1" x14ac:dyDescent="0.25">
      <c r="A473" s="399">
        <v>470</v>
      </c>
      <c r="B473" s="408"/>
      <c r="C473" s="410"/>
      <c r="D473" s="359"/>
      <c r="E473" s="359"/>
      <c r="F473" s="409"/>
      <c r="G473" s="359"/>
      <c r="H473" s="359"/>
      <c r="I473" s="359"/>
      <c r="J473" s="404" t="e">
        <f>IF(#REF!="","",IF(LEN(#REF!)&gt;14,IF(ISBLANK(#REF!),"",#REF!),REPLACE(REPLACE(#REF!,1,3,"XXX"),13,2,"XX")))</f>
        <v>#REF!</v>
      </c>
      <c r="K473" s="407"/>
      <c r="L473" s="407"/>
      <c r="M473" s="407"/>
      <c r="N473" s="408"/>
    </row>
    <row r="474" spans="1:14" ht="50.1" customHeight="1" x14ac:dyDescent="0.25">
      <c r="A474" s="399">
        <v>471</v>
      </c>
      <c r="B474" s="408"/>
      <c r="C474" s="410"/>
      <c r="D474" s="359"/>
      <c r="E474" s="359"/>
      <c r="F474" s="409"/>
      <c r="G474" s="359"/>
      <c r="H474" s="359"/>
      <c r="I474" s="359"/>
      <c r="J474" s="404" t="e">
        <f>IF(#REF!="","",IF(LEN(#REF!)&gt;14,IF(ISBLANK(#REF!),"",#REF!),REPLACE(REPLACE(#REF!,1,3,"XXX"),13,2,"XX")))</f>
        <v>#REF!</v>
      </c>
      <c r="K474" s="407"/>
      <c r="L474" s="407"/>
      <c r="M474" s="407"/>
      <c r="N474" s="408"/>
    </row>
    <row r="475" spans="1:14" ht="50.1" customHeight="1" x14ac:dyDescent="0.25">
      <c r="A475" s="406">
        <v>472</v>
      </c>
      <c r="B475" s="408"/>
      <c r="C475" s="410"/>
      <c r="D475" s="359"/>
      <c r="E475" s="359"/>
      <c r="F475" s="409"/>
      <c r="G475" s="359"/>
      <c r="H475" s="359"/>
      <c r="I475" s="359"/>
      <c r="J475" s="404" t="e">
        <f>IF(#REF!="","",IF(LEN(#REF!)&gt;14,IF(ISBLANK(#REF!),"",#REF!),REPLACE(REPLACE(#REF!,1,3,"XXX"),13,2,"XX")))</f>
        <v>#REF!</v>
      </c>
      <c r="K475" s="407"/>
      <c r="L475" s="407"/>
      <c r="M475" s="407"/>
      <c r="N475" s="408"/>
    </row>
    <row r="476" spans="1:14" ht="50.1" customHeight="1" x14ac:dyDescent="0.25">
      <c r="A476" s="399">
        <v>473</v>
      </c>
      <c r="B476" s="408"/>
      <c r="C476" s="410"/>
      <c r="D476" s="359"/>
      <c r="E476" s="359"/>
      <c r="F476" s="409"/>
      <c r="G476" s="359"/>
      <c r="H476" s="359"/>
      <c r="I476" s="359"/>
      <c r="J476" s="404" t="e">
        <f>IF(#REF!="","",IF(LEN(#REF!)&gt;14,IF(ISBLANK(#REF!),"",#REF!),REPLACE(REPLACE(#REF!,1,3,"XXX"),13,2,"XX")))</f>
        <v>#REF!</v>
      </c>
      <c r="K476" s="407"/>
      <c r="L476" s="407"/>
      <c r="M476" s="407"/>
      <c r="N476" s="408"/>
    </row>
    <row r="477" spans="1:14" ht="50.1" customHeight="1" x14ac:dyDescent="0.25">
      <c r="A477" s="399">
        <v>474</v>
      </c>
      <c r="B477" s="408"/>
      <c r="C477" s="410"/>
      <c r="D477" s="359"/>
      <c r="E477" s="359"/>
      <c r="F477" s="409"/>
      <c r="G477" s="359"/>
      <c r="H477" s="359"/>
      <c r="I477" s="359"/>
      <c r="J477" s="404" t="e">
        <f>IF(#REF!="","",IF(LEN(#REF!)&gt;14,IF(ISBLANK(#REF!),"",#REF!),REPLACE(REPLACE(#REF!,1,3,"XXX"),13,2,"XX")))</f>
        <v>#REF!</v>
      </c>
      <c r="K477" s="407"/>
      <c r="L477" s="407"/>
      <c r="M477" s="407"/>
      <c r="N477" s="408"/>
    </row>
    <row r="478" spans="1:14" ht="50.1" customHeight="1" x14ac:dyDescent="0.25">
      <c r="A478" s="406">
        <v>475</v>
      </c>
      <c r="B478" s="408"/>
      <c r="C478" s="410"/>
      <c r="D478" s="359"/>
      <c r="E478" s="359"/>
      <c r="F478" s="409"/>
      <c r="G478" s="359"/>
      <c r="H478" s="359"/>
      <c r="I478" s="359"/>
      <c r="J478" s="404" t="e">
        <f>IF(#REF!="","",IF(LEN(#REF!)&gt;14,IF(ISBLANK(#REF!),"",#REF!),REPLACE(REPLACE(#REF!,1,3,"XXX"),13,2,"XX")))</f>
        <v>#REF!</v>
      </c>
      <c r="K478" s="407"/>
      <c r="L478" s="407"/>
      <c r="M478" s="407"/>
      <c r="N478" s="408"/>
    </row>
    <row r="479" spans="1:14" ht="50.1" customHeight="1" x14ac:dyDescent="0.25">
      <c r="A479" s="399">
        <v>476</v>
      </c>
      <c r="B479" s="408"/>
      <c r="C479" s="410"/>
      <c r="D479" s="359"/>
      <c r="E479" s="359"/>
      <c r="F479" s="409"/>
      <c r="G479" s="359"/>
      <c r="H479" s="359"/>
      <c r="I479" s="359"/>
      <c r="J479" s="404" t="e">
        <f>IF(#REF!="","",IF(LEN(#REF!)&gt;14,IF(ISBLANK(#REF!),"",#REF!),REPLACE(REPLACE(#REF!,1,3,"XXX"),13,2,"XX")))</f>
        <v>#REF!</v>
      </c>
      <c r="K479" s="407"/>
      <c r="L479" s="407"/>
      <c r="M479" s="407"/>
      <c r="N479" s="408"/>
    </row>
    <row r="480" spans="1:14" ht="50.1" customHeight="1" x14ac:dyDescent="0.25">
      <c r="A480" s="399">
        <v>477</v>
      </c>
      <c r="B480" s="408"/>
      <c r="C480" s="410"/>
      <c r="D480" s="359"/>
      <c r="E480" s="359"/>
      <c r="F480" s="409"/>
      <c r="G480" s="359"/>
      <c r="H480" s="359"/>
      <c r="I480" s="359"/>
      <c r="J480" s="404" t="e">
        <f>IF(#REF!="","",IF(LEN(#REF!)&gt;14,IF(ISBLANK(#REF!),"",#REF!),REPLACE(REPLACE(#REF!,1,3,"XXX"),13,2,"XX")))</f>
        <v>#REF!</v>
      </c>
      <c r="K480" s="407"/>
      <c r="L480" s="407"/>
      <c r="M480" s="407"/>
      <c r="N480" s="408"/>
    </row>
    <row r="481" spans="1:14" ht="50.1" customHeight="1" x14ac:dyDescent="0.25">
      <c r="A481" s="406">
        <v>478</v>
      </c>
      <c r="B481" s="408"/>
      <c r="C481" s="410"/>
      <c r="D481" s="359"/>
      <c r="E481" s="359"/>
      <c r="F481" s="409"/>
      <c r="G481" s="359"/>
      <c r="H481" s="359"/>
      <c r="I481" s="359"/>
      <c r="J481" s="404" t="e">
        <f>IF(#REF!="","",IF(LEN(#REF!)&gt;14,IF(ISBLANK(#REF!),"",#REF!),REPLACE(REPLACE(#REF!,1,3,"XXX"),13,2,"XX")))</f>
        <v>#REF!</v>
      </c>
      <c r="K481" s="407"/>
      <c r="L481" s="407"/>
      <c r="M481" s="407"/>
      <c r="N481" s="408"/>
    </row>
    <row r="482" spans="1:14" ht="50.1" customHeight="1" x14ac:dyDescent="0.25">
      <c r="A482" s="399">
        <v>479</v>
      </c>
      <c r="B482" s="408"/>
      <c r="C482" s="410"/>
      <c r="D482" s="359"/>
      <c r="E482" s="359"/>
      <c r="F482" s="409"/>
      <c r="G482" s="359"/>
      <c r="H482" s="359"/>
      <c r="I482" s="359"/>
      <c r="J482" s="404" t="e">
        <f>IF(#REF!="","",IF(LEN(#REF!)&gt;14,IF(ISBLANK(#REF!),"",#REF!),REPLACE(REPLACE(#REF!,1,3,"XXX"),13,2,"XX")))</f>
        <v>#REF!</v>
      </c>
      <c r="K482" s="407"/>
      <c r="L482" s="407"/>
      <c r="M482" s="407"/>
      <c r="N482" s="408"/>
    </row>
    <row r="483" spans="1:14" ht="50.1" customHeight="1" x14ac:dyDescent="0.25">
      <c r="A483" s="399">
        <v>480</v>
      </c>
      <c r="B483" s="408"/>
      <c r="C483" s="410"/>
      <c r="D483" s="359"/>
      <c r="E483" s="359"/>
      <c r="F483" s="409"/>
      <c r="G483" s="359"/>
      <c r="H483" s="359"/>
      <c r="I483" s="359"/>
      <c r="J483" s="404" t="e">
        <f>IF(#REF!="","",IF(LEN(#REF!)&gt;14,IF(ISBLANK(#REF!),"",#REF!),REPLACE(REPLACE(#REF!,1,3,"XXX"),13,2,"XX")))</f>
        <v>#REF!</v>
      </c>
      <c r="K483" s="407"/>
      <c r="L483" s="407"/>
      <c r="M483" s="407"/>
      <c r="N483" s="408"/>
    </row>
    <row r="484" spans="1:14" ht="50.1" customHeight="1" x14ac:dyDescent="0.25">
      <c r="A484" s="406">
        <v>481</v>
      </c>
      <c r="B484" s="408"/>
      <c r="C484" s="410"/>
      <c r="D484" s="359"/>
      <c r="E484" s="359"/>
      <c r="F484" s="409"/>
      <c r="G484" s="359"/>
      <c r="H484" s="359"/>
      <c r="I484" s="359"/>
      <c r="J484" s="404" t="e">
        <f>IF(#REF!="","",IF(LEN(#REF!)&gt;14,IF(ISBLANK(#REF!),"",#REF!),REPLACE(REPLACE(#REF!,1,3,"XXX"),13,2,"XX")))</f>
        <v>#REF!</v>
      </c>
      <c r="K484" s="407"/>
      <c r="L484" s="407"/>
      <c r="M484" s="407"/>
      <c r="N484" s="408"/>
    </row>
    <row r="485" spans="1:14" ht="50.1" customHeight="1" x14ac:dyDescent="0.25">
      <c r="A485" s="399">
        <v>482</v>
      </c>
      <c r="B485" s="408"/>
      <c r="C485" s="410"/>
      <c r="D485" s="359"/>
      <c r="E485" s="359"/>
      <c r="F485" s="409"/>
      <c r="G485" s="359"/>
      <c r="H485" s="359"/>
      <c r="I485" s="359"/>
      <c r="J485" s="404" t="e">
        <f>IF(#REF!="","",IF(LEN(#REF!)&gt;14,IF(ISBLANK(#REF!),"",#REF!),REPLACE(REPLACE(#REF!,1,3,"XXX"),13,2,"XX")))</f>
        <v>#REF!</v>
      </c>
      <c r="K485" s="407"/>
      <c r="L485" s="407"/>
      <c r="M485" s="407"/>
      <c r="N485" s="408"/>
    </row>
    <row r="486" spans="1:14" ht="50.1" customHeight="1" x14ac:dyDescent="0.25">
      <c r="A486" s="399">
        <v>483</v>
      </c>
      <c r="B486" s="408"/>
      <c r="C486" s="410"/>
      <c r="D486" s="359"/>
      <c r="E486" s="359"/>
      <c r="F486" s="409"/>
      <c r="G486" s="359"/>
      <c r="H486" s="359"/>
      <c r="I486" s="359"/>
      <c r="J486" s="404" t="e">
        <f>IF(#REF!="","",IF(LEN(#REF!)&gt;14,IF(ISBLANK(#REF!),"",#REF!),REPLACE(REPLACE(#REF!,1,3,"XXX"),13,2,"XX")))</f>
        <v>#REF!</v>
      </c>
      <c r="K486" s="407"/>
      <c r="L486" s="407"/>
      <c r="M486" s="407"/>
      <c r="N486" s="408"/>
    </row>
    <row r="487" spans="1:14" ht="50.1" customHeight="1" x14ac:dyDescent="0.25">
      <c r="A487" s="406">
        <v>484</v>
      </c>
      <c r="B487" s="408"/>
      <c r="C487" s="410"/>
      <c r="D487" s="359"/>
      <c r="E487" s="359"/>
      <c r="F487" s="409"/>
      <c r="G487" s="359"/>
      <c r="H487" s="359"/>
      <c r="I487" s="359"/>
      <c r="J487" s="404" t="e">
        <f>IF(#REF!="","",IF(LEN(#REF!)&gt;14,IF(ISBLANK(#REF!),"",#REF!),REPLACE(REPLACE(#REF!,1,3,"XXX"),13,2,"XX")))</f>
        <v>#REF!</v>
      </c>
      <c r="K487" s="407"/>
      <c r="L487" s="407"/>
      <c r="M487" s="407"/>
      <c r="N487" s="408"/>
    </row>
    <row r="488" spans="1:14" ht="50.1" customHeight="1" x14ac:dyDescent="0.25">
      <c r="A488" s="399">
        <v>485</v>
      </c>
      <c r="B488" s="408"/>
      <c r="C488" s="410"/>
      <c r="D488" s="359"/>
      <c r="E488" s="359"/>
      <c r="F488" s="409"/>
      <c r="G488" s="359"/>
      <c r="H488" s="359"/>
      <c r="I488" s="359"/>
      <c r="J488" s="404" t="e">
        <f>IF(#REF!="","",IF(LEN(#REF!)&gt;14,IF(ISBLANK(#REF!),"",#REF!),REPLACE(REPLACE(#REF!,1,3,"XXX"),13,2,"XX")))</f>
        <v>#REF!</v>
      </c>
      <c r="K488" s="407"/>
      <c r="L488" s="407"/>
      <c r="M488" s="407"/>
      <c r="N488" s="408"/>
    </row>
    <row r="489" spans="1:14" ht="50.1" customHeight="1" x14ac:dyDescent="0.25">
      <c r="A489" s="399">
        <v>486</v>
      </c>
      <c r="B489" s="408"/>
      <c r="C489" s="410"/>
      <c r="D489" s="359"/>
      <c r="E489" s="359"/>
      <c r="F489" s="409"/>
      <c r="G489" s="359"/>
      <c r="H489" s="359"/>
      <c r="I489" s="359"/>
      <c r="J489" s="404" t="e">
        <f>IF(#REF!="","",IF(LEN(#REF!)&gt;14,IF(ISBLANK(#REF!),"",#REF!),REPLACE(REPLACE(#REF!,1,3,"XXX"),13,2,"XX")))</f>
        <v>#REF!</v>
      </c>
      <c r="K489" s="407"/>
      <c r="L489" s="407"/>
      <c r="M489" s="407"/>
      <c r="N489" s="408"/>
    </row>
    <row r="490" spans="1:14" ht="50.1" customHeight="1" x14ac:dyDescent="0.25">
      <c r="A490" s="406">
        <v>487</v>
      </c>
      <c r="B490" s="408"/>
      <c r="C490" s="410"/>
      <c r="D490" s="359"/>
      <c r="E490" s="359"/>
      <c r="F490" s="409"/>
      <c r="G490" s="359"/>
      <c r="H490" s="359"/>
      <c r="I490" s="359"/>
      <c r="J490" s="404" t="e">
        <f>IF(#REF!="","",IF(LEN(#REF!)&gt;14,IF(ISBLANK(#REF!),"",#REF!),REPLACE(REPLACE(#REF!,1,3,"XXX"),13,2,"XX")))</f>
        <v>#REF!</v>
      </c>
      <c r="K490" s="407"/>
      <c r="L490" s="407"/>
      <c r="M490" s="407"/>
      <c r="N490" s="408"/>
    </row>
    <row r="491" spans="1:14" ht="50.1" customHeight="1" x14ac:dyDescent="0.25">
      <c r="A491" s="399">
        <v>488</v>
      </c>
      <c r="B491" s="408"/>
      <c r="C491" s="410"/>
      <c r="D491" s="359"/>
      <c r="E491" s="359"/>
      <c r="F491" s="409"/>
      <c r="G491" s="359"/>
      <c r="H491" s="359"/>
      <c r="I491" s="359"/>
      <c r="J491" s="404" t="e">
        <f>IF(#REF!="","",IF(LEN(#REF!)&gt;14,IF(ISBLANK(#REF!),"",#REF!),REPLACE(REPLACE(#REF!,1,3,"XXX"),13,2,"XX")))</f>
        <v>#REF!</v>
      </c>
      <c r="K491" s="407"/>
      <c r="L491" s="407"/>
      <c r="M491" s="407"/>
      <c r="N491" s="408"/>
    </row>
    <row r="492" spans="1:14" ht="50.1" customHeight="1" x14ac:dyDescent="0.25">
      <c r="A492" s="399">
        <v>489</v>
      </c>
      <c r="B492" s="408"/>
      <c r="C492" s="410"/>
      <c r="D492" s="359"/>
      <c r="E492" s="359"/>
      <c r="F492" s="409"/>
      <c r="G492" s="359"/>
      <c r="H492" s="359"/>
      <c r="I492" s="359"/>
      <c r="J492" s="404" t="e">
        <f>IF(#REF!="","",IF(LEN(#REF!)&gt;14,IF(ISBLANK(#REF!),"",#REF!),REPLACE(REPLACE(#REF!,1,3,"XXX"),13,2,"XX")))</f>
        <v>#REF!</v>
      </c>
      <c r="K492" s="407"/>
      <c r="L492" s="407"/>
      <c r="M492" s="407"/>
      <c r="N492" s="408"/>
    </row>
    <row r="493" spans="1:14" ht="50.1" customHeight="1" x14ac:dyDescent="0.25">
      <c r="A493" s="406">
        <v>490</v>
      </c>
      <c r="B493" s="408"/>
      <c r="C493" s="410"/>
      <c r="D493" s="359"/>
      <c r="E493" s="359"/>
      <c r="F493" s="409"/>
      <c r="G493" s="359"/>
      <c r="H493" s="359"/>
      <c r="I493" s="359"/>
      <c r="J493" s="404" t="e">
        <f>IF(#REF!="","",IF(LEN(#REF!)&gt;14,IF(ISBLANK(#REF!),"",#REF!),REPLACE(REPLACE(#REF!,1,3,"XXX"),13,2,"XX")))</f>
        <v>#REF!</v>
      </c>
      <c r="K493" s="407"/>
      <c r="L493" s="407"/>
      <c r="M493" s="407"/>
      <c r="N493" s="408"/>
    </row>
    <row r="494" spans="1:14" ht="50.1" customHeight="1" x14ac:dyDescent="0.25">
      <c r="A494" s="399">
        <v>491</v>
      </c>
      <c r="B494" s="408"/>
      <c r="C494" s="410"/>
      <c r="D494" s="359"/>
      <c r="E494" s="359"/>
      <c r="F494" s="409"/>
      <c r="G494" s="359"/>
      <c r="H494" s="359"/>
      <c r="I494" s="359"/>
      <c r="J494" s="404" t="e">
        <f>IF(#REF!="","",IF(LEN(#REF!)&gt;14,IF(ISBLANK(#REF!),"",#REF!),REPLACE(REPLACE(#REF!,1,3,"XXX"),13,2,"XX")))</f>
        <v>#REF!</v>
      </c>
      <c r="K494" s="407"/>
      <c r="L494" s="407"/>
      <c r="M494" s="407"/>
      <c r="N494" s="408"/>
    </row>
    <row r="495" spans="1:14" ht="50.1" customHeight="1" x14ac:dyDescent="0.25">
      <c r="A495" s="399">
        <v>492</v>
      </c>
      <c r="B495" s="408"/>
      <c r="C495" s="410"/>
      <c r="D495" s="359"/>
      <c r="E495" s="359"/>
      <c r="F495" s="409"/>
      <c r="G495" s="359"/>
      <c r="H495" s="359"/>
      <c r="I495" s="359"/>
      <c r="J495" s="404" t="e">
        <f>IF(#REF!="","",IF(LEN(#REF!)&gt;14,IF(ISBLANK(#REF!),"",#REF!),REPLACE(REPLACE(#REF!,1,3,"XXX"),13,2,"XX")))</f>
        <v>#REF!</v>
      </c>
      <c r="K495" s="407"/>
      <c r="L495" s="407"/>
      <c r="M495" s="407"/>
      <c r="N495" s="408"/>
    </row>
    <row r="496" spans="1:14" ht="50.1" customHeight="1" x14ac:dyDescent="0.25">
      <c r="A496" s="406">
        <v>493</v>
      </c>
      <c r="B496" s="408"/>
      <c r="C496" s="410"/>
      <c r="D496" s="359"/>
      <c r="E496" s="359"/>
      <c r="F496" s="409"/>
      <c r="G496" s="359"/>
      <c r="H496" s="359"/>
      <c r="I496" s="359"/>
      <c r="J496" s="404" t="e">
        <f>IF(#REF!="","",IF(LEN(#REF!)&gt;14,IF(ISBLANK(#REF!),"",#REF!),REPLACE(REPLACE(#REF!,1,3,"XXX"),13,2,"XX")))</f>
        <v>#REF!</v>
      </c>
      <c r="K496" s="407"/>
      <c r="L496" s="407"/>
      <c r="M496" s="407"/>
      <c r="N496" s="408"/>
    </row>
    <row r="497" spans="1:14" ht="50.1" customHeight="1" x14ac:dyDescent="0.25">
      <c r="A497" s="399">
        <v>494</v>
      </c>
      <c r="B497" s="408"/>
      <c r="C497" s="410"/>
      <c r="D497" s="359"/>
      <c r="E497" s="359"/>
      <c r="F497" s="409"/>
      <c r="G497" s="359"/>
      <c r="H497" s="359"/>
      <c r="I497" s="359"/>
      <c r="J497" s="404" t="e">
        <f>IF(#REF!="","",IF(LEN(#REF!)&gt;14,IF(ISBLANK(#REF!),"",#REF!),REPLACE(REPLACE(#REF!,1,3,"XXX"),13,2,"XX")))</f>
        <v>#REF!</v>
      </c>
      <c r="K497" s="407"/>
      <c r="L497" s="407"/>
      <c r="M497" s="407"/>
      <c r="N497" s="408"/>
    </row>
    <row r="498" spans="1:14" s="421" customFormat="1" ht="50.1" customHeight="1" x14ac:dyDescent="0.25">
      <c r="A498" s="399">
        <v>495</v>
      </c>
      <c r="B498" s="408"/>
      <c r="C498" s="410"/>
      <c r="D498" s="359"/>
      <c r="E498" s="359"/>
      <c r="F498" s="409"/>
      <c r="G498" s="359"/>
      <c r="H498" s="359"/>
      <c r="I498" s="359"/>
      <c r="J498" s="404" t="e">
        <f>IF(#REF!="","",IF(LEN(#REF!)&gt;14,IF(ISBLANK(#REF!),"",#REF!),REPLACE(REPLACE(#REF!,1,3,"XXX"),13,2,"XX")))</f>
        <v>#REF!</v>
      </c>
      <c r="K498" s="407"/>
      <c r="L498" s="407"/>
      <c r="M498" s="407"/>
      <c r="N498" s="408"/>
    </row>
    <row r="499" spans="1:14" ht="50.1" customHeight="1" x14ac:dyDescent="0.25">
      <c r="A499" s="406">
        <v>496</v>
      </c>
      <c r="B499" s="408"/>
      <c r="C499" s="410"/>
      <c r="D499" s="359"/>
      <c r="E499" s="359"/>
      <c r="F499" s="409"/>
      <c r="G499" s="359"/>
      <c r="H499" s="359"/>
      <c r="I499" s="359"/>
      <c r="J499" s="404" t="e">
        <f>IF(#REF!="","",IF(LEN(#REF!)&gt;14,IF(ISBLANK(#REF!),"",#REF!),REPLACE(REPLACE(#REF!,1,3,"XXX"),13,2,"XX")))</f>
        <v>#REF!</v>
      </c>
      <c r="K499" s="407"/>
      <c r="L499" s="407"/>
      <c r="M499" s="407"/>
      <c r="N499" s="408"/>
    </row>
    <row r="500" spans="1:14" ht="50.1" customHeight="1" x14ac:dyDescent="0.25">
      <c r="A500" s="399">
        <v>497</v>
      </c>
      <c r="B500" s="408"/>
      <c r="C500" s="410"/>
      <c r="D500" s="359"/>
      <c r="E500" s="359"/>
      <c r="F500" s="409"/>
      <c r="G500" s="359"/>
      <c r="H500" s="359"/>
      <c r="I500" s="359"/>
      <c r="J500" s="404" t="e">
        <f>IF(#REF!="","",IF(LEN(#REF!)&gt;14,IF(ISBLANK(#REF!),"",#REF!),REPLACE(REPLACE(#REF!,1,3,"XXX"),13,2,"XX")))</f>
        <v>#REF!</v>
      </c>
      <c r="K500" s="407"/>
      <c r="L500" s="407"/>
      <c r="M500" s="407"/>
      <c r="N500" s="408"/>
    </row>
    <row r="501" spans="1:14" ht="50.1" customHeight="1" x14ac:dyDescent="0.25">
      <c r="A501" s="399">
        <v>498</v>
      </c>
      <c r="B501" s="408"/>
      <c r="C501" s="410"/>
      <c r="D501" s="359"/>
      <c r="E501" s="359"/>
      <c r="F501" s="409"/>
      <c r="G501" s="359"/>
      <c r="H501" s="359"/>
      <c r="I501" s="359"/>
      <c r="J501" s="404" t="e">
        <f>IF(#REF!="","",IF(LEN(#REF!)&gt;14,IF(ISBLANK(#REF!),"",#REF!),REPLACE(REPLACE(#REF!,1,3,"XXX"),13,2,"XX")))</f>
        <v>#REF!</v>
      </c>
      <c r="K501" s="407"/>
      <c r="L501" s="407"/>
      <c r="M501" s="407"/>
      <c r="N501" s="408"/>
    </row>
    <row r="502" spans="1:14" ht="50.1" customHeight="1" x14ac:dyDescent="0.25">
      <c r="A502" s="406">
        <v>499</v>
      </c>
      <c r="B502" s="408"/>
      <c r="C502" s="410"/>
      <c r="D502" s="359"/>
      <c r="E502" s="359"/>
      <c r="F502" s="409"/>
      <c r="G502" s="359"/>
      <c r="H502" s="359"/>
      <c r="I502" s="359"/>
      <c r="J502" s="404" t="e">
        <f>IF(#REF!="","",IF(LEN(#REF!)&gt;14,IF(ISBLANK(#REF!),"",#REF!),REPLACE(REPLACE(#REF!,1,3,"XXX"),13,2,"XX")))</f>
        <v>#REF!</v>
      </c>
      <c r="K502" s="407"/>
      <c r="L502" s="407"/>
      <c r="M502" s="407"/>
      <c r="N502" s="408"/>
    </row>
    <row r="503" spans="1:14" ht="50.1" customHeight="1" x14ac:dyDescent="0.25">
      <c r="A503" s="399">
        <v>500</v>
      </c>
      <c r="B503" s="408"/>
      <c r="C503" s="410"/>
      <c r="D503" s="359"/>
      <c r="E503" s="359"/>
      <c r="F503" s="409"/>
      <c r="G503" s="359"/>
      <c r="H503" s="359"/>
      <c r="I503" s="359"/>
      <c r="J503" s="404" t="e">
        <f>IF(#REF!="","",IF(LEN(#REF!)&gt;14,IF(ISBLANK(#REF!),"",#REF!),REPLACE(REPLACE(#REF!,1,3,"XXX"),13,2,"XX")))</f>
        <v>#REF!</v>
      </c>
      <c r="K503" s="407"/>
      <c r="L503" s="407"/>
      <c r="M503" s="407"/>
      <c r="N503" s="408"/>
    </row>
    <row r="504" spans="1:14" ht="50.1" customHeight="1" x14ac:dyDescent="0.25">
      <c r="A504" s="399">
        <v>501</v>
      </c>
      <c r="B504" s="408"/>
      <c r="C504" s="410"/>
      <c r="D504" s="359"/>
      <c r="E504" s="359"/>
      <c r="F504" s="409"/>
      <c r="G504" s="359"/>
      <c r="H504" s="359"/>
      <c r="I504" s="359"/>
      <c r="J504" s="404" t="e">
        <f>IF(#REF!="","",IF(LEN(#REF!)&gt;14,IF(ISBLANK(#REF!),"",#REF!),REPLACE(REPLACE(#REF!,1,3,"XXX"),13,2,"XX")))</f>
        <v>#REF!</v>
      </c>
      <c r="K504" s="407"/>
      <c r="L504" s="407"/>
      <c r="M504" s="407"/>
      <c r="N504" s="408"/>
    </row>
    <row r="505" spans="1:14" ht="50.1" customHeight="1" x14ac:dyDescent="0.25">
      <c r="A505" s="406">
        <v>502</v>
      </c>
      <c r="B505" s="408"/>
      <c r="C505" s="410"/>
      <c r="D505" s="359"/>
      <c r="E505" s="359"/>
      <c r="F505" s="409"/>
      <c r="G505" s="359"/>
      <c r="H505" s="359"/>
      <c r="I505" s="359"/>
      <c r="J505" s="404" t="e">
        <f>IF(#REF!="","",IF(LEN(#REF!)&gt;14,IF(ISBLANK(#REF!),"",#REF!),REPLACE(REPLACE(#REF!,1,3,"XXX"),13,2,"XX")))</f>
        <v>#REF!</v>
      </c>
      <c r="K505" s="407"/>
      <c r="L505" s="407"/>
      <c r="M505" s="407"/>
      <c r="N505" s="408"/>
    </row>
    <row r="506" spans="1:14" ht="50.1" customHeight="1" x14ac:dyDescent="0.25">
      <c r="A506" s="399">
        <v>503</v>
      </c>
      <c r="B506" s="408"/>
      <c r="C506" s="410"/>
      <c r="D506" s="359"/>
      <c r="E506" s="359"/>
      <c r="F506" s="409"/>
      <c r="G506" s="359"/>
      <c r="H506" s="359"/>
      <c r="I506" s="359"/>
      <c r="J506" s="404" t="e">
        <f>IF(#REF!="","",IF(LEN(#REF!)&gt;14,IF(ISBLANK(#REF!),"",#REF!),REPLACE(REPLACE(#REF!,1,3,"XXX"),13,2,"XX")))</f>
        <v>#REF!</v>
      </c>
      <c r="K506" s="407"/>
      <c r="L506" s="407"/>
      <c r="M506" s="407"/>
      <c r="N506" s="408"/>
    </row>
    <row r="507" spans="1:14" ht="50.1" customHeight="1" x14ac:dyDescent="0.25">
      <c r="A507" s="399">
        <v>504</v>
      </c>
      <c r="B507" s="408"/>
      <c r="C507" s="410"/>
      <c r="D507" s="359"/>
      <c r="E507" s="359"/>
      <c r="F507" s="409"/>
      <c r="G507" s="359"/>
      <c r="H507" s="359"/>
      <c r="I507" s="359"/>
      <c r="J507" s="404" t="e">
        <f>IF(#REF!="","",IF(LEN(#REF!)&gt;14,IF(ISBLANK(#REF!),"",#REF!),REPLACE(REPLACE(#REF!,1,3,"XXX"),13,2,"XX")))</f>
        <v>#REF!</v>
      </c>
      <c r="K507" s="407"/>
      <c r="L507" s="407"/>
      <c r="M507" s="407"/>
      <c r="N507" s="408"/>
    </row>
    <row r="508" spans="1:14" ht="50.1" customHeight="1" x14ac:dyDescent="0.25">
      <c r="A508" s="406">
        <v>505</v>
      </c>
      <c r="B508" s="408"/>
      <c r="C508" s="410"/>
      <c r="D508" s="359"/>
      <c r="E508" s="359"/>
      <c r="F508" s="409"/>
      <c r="G508" s="359"/>
      <c r="H508" s="359"/>
      <c r="I508" s="359"/>
      <c r="J508" s="404" t="e">
        <f>IF(#REF!="","",IF(LEN(#REF!)&gt;14,IF(ISBLANK(#REF!),"",#REF!),REPLACE(REPLACE(#REF!,1,3,"XXX"),13,2,"XX")))</f>
        <v>#REF!</v>
      </c>
      <c r="K508" s="407"/>
      <c r="L508" s="407"/>
      <c r="M508" s="407"/>
      <c r="N508" s="408"/>
    </row>
    <row r="509" spans="1:14" ht="50.1" customHeight="1" x14ac:dyDescent="0.25">
      <c r="A509" s="399">
        <v>506</v>
      </c>
      <c r="B509" s="408"/>
      <c r="C509" s="410"/>
      <c r="D509" s="359"/>
      <c r="E509" s="359"/>
      <c r="F509" s="409"/>
      <c r="G509" s="359"/>
      <c r="H509" s="359"/>
      <c r="I509" s="359"/>
      <c r="J509" s="404" t="e">
        <f>IF(#REF!="","",IF(LEN(#REF!)&gt;14,IF(ISBLANK(#REF!),"",#REF!),REPLACE(REPLACE(#REF!,1,3,"XXX"),13,2,"XX")))</f>
        <v>#REF!</v>
      </c>
      <c r="K509" s="407"/>
      <c r="L509" s="407"/>
      <c r="M509" s="407"/>
      <c r="N509" s="408"/>
    </row>
    <row r="510" spans="1:14" ht="50.1" customHeight="1" x14ac:dyDescent="0.25">
      <c r="A510" s="399">
        <v>507</v>
      </c>
      <c r="B510" s="408"/>
      <c r="C510" s="410"/>
      <c r="D510" s="359"/>
      <c r="E510" s="359"/>
      <c r="F510" s="409"/>
      <c r="G510" s="359"/>
      <c r="H510" s="359"/>
      <c r="I510" s="359"/>
      <c r="J510" s="404" t="e">
        <f>IF(#REF!="","",IF(LEN(#REF!)&gt;14,IF(ISBLANK(#REF!),"",#REF!),REPLACE(REPLACE(#REF!,1,3,"XXX"),13,2,"XX")))</f>
        <v>#REF!</v>
      </c>
      <c r="K510" s="407"/>
      <c r="L510" s="407"/>
      <c r="M510" s="407"/>
      <c r="N510" s="408"/>
    </row>
    <row r="511" spans="1:14" ht="50.1" customHeight="1" x14ac:dyDescent="0.25">
      <c r="A511" s="406">
        <v>508</v>
      </c>
      <c r="B511" s="408"/>
      <c r="C511" s="410"/>
      <c r="D511" s="359"/>
      <c r="E511" s="359"/>
      <c r="F511" s="409"/>
      <c r="G511" s="359"/>
      <c r="H511" s="359"/>
      <c r="I511" s="359"/>
      <c r="J511" s="404" t="e">
        <f>IF(#REF!="","",IF(LEN(#REF!)&gt;14,IF(ISBLANK(#REF!),"",#REF!),REPLACE(REPLACE(#REF!,1,3,"XXX"),13,2,"XX")))</f>
        <v>#REF!</v>
      </c>
      <c r="K511" s="407"/>
      <c r="L511" s="407"/>
      <c r="M511" s="407"/>
      <c r="N511" s="408"/>
    </row>
    <row r="512" spans="1:14" ht="50.1" customHeight="1" x14ac:dyDescent="0.25">
      <c r="A512" s="399">
        <v>509</v>
      </c>
      <c r="B512" s="408"/>
      <c r="C512" s="410"/>
      <c r="D512" s="359"/>
      <c r="E512" s="359"/>
      <c r="F512" s="409"/>
      <c r="G512" s="359"/>
      <c r="H512" s="359"/>
      <c r="I512" s="359"/>
      <c r="J512" s="404" t="e">
        <f>IF(#REF!="","",IF(LEN(#REF!)&gt;14,IF(ISBLANK(#REF!),"",#REF!),REPLACE(REPLACE(#REF!,1,3,"XXX"),13,2,"XX")))</f>
        <v>#REF!</v>
      </c>
      <c r="K512" s="407"/>
      <c r="L512" s="407"/>
      <c r="M512" s="407"/>
      <c r="N512" s="408"/>
    </row>
    <row r="513" spans="1:14" ht="50.1" customHeight="1" x14ac:dyDescent="0.25">
      <c r="A513" s="399">
        <v>510</v>
      </c>
      <c r="B513" s="408"/>
      <c r="C513" s="410"/>
      <c r="D513" s="359"/>
      <c r="E513" s="359"/>
      <c r="F513" s="409"/>
      <c r="G513" s="359"/>
      <c r="H513" s="359"/>
      <c r="I513" s="359"/>
      <c r="J513" s="404" t="e">
        <f>IF(#REF!="","",IF(LEN(#REF!)&gt;14,IF(ISBLANK(#REF!),"",#REF!),REPLACE(REPLACE(#REF!,1,3,"XXX"),13,2,"XX")))</f>
        <v>#REF!</v>
      </c>
      <c r="K513" s="407"/>
      <c r="L513" s="407"/>
      <c r="M513" s="407"/>
      <c r="N513" s="408"/>
    </row>
    <row r="514" spans="1:14" ht="50.1" customHeight="1" x14ac:dyDescent="0.25">
      <c r="A514" s="406">
        <v>511</v>
      </c>
      <c r="B514" s="408"/>
      <c r="C514" s="410"/>
      <c r="D514" s="359"/>
      <c r="E514" s="359"/>
      <c r="F514" s="409"/>
      <c r="G514" s="359"/>
      <c r="H514" s="359"/>
      <c r="I514" s="359"/>
      <c r="J514" s="404" t="e">
        <f>IF(#REF!="","",IF(LEN(#REF!)&gt;14,IF(ISBLANK(#REF!),"",#REF!),REPLACE(REPLACE(#REF!,1,3,"XXX"),13,2,"XX")))</f>
        <v>#REF!</v>
      </c>
      <c r="K514" s="407"/>
      <c r="L514" s="407"/>
      <c r="M514" s="407"/>
      <c r="N514" s="408"/>
    </row>
    <row r="515" spans="1:14" ht="50.1" customHeight="1" x14ac:dyDescent="0.25">
      <c r="A515" s="399">
        <v>512</v>
      </c>
      <c r="B515" s="408"/>
      <c r="C515" s="410"/>
      <c r="D515" s="359"/>
      <c r="E515" s="359"/>
      <c r="F515" s="409"/>
      <c r="G515" s="359"/>
      <c r="H515" s="359"/>
      <c r="I515" s="359"/>
      <c r="J515" s="404" t="e">
        <f>IF(#REF!="","",IF(LEN(#REF!)&gt;14,IF(ISBLANK(#REF!),"",#REF!),REPLACE(REPLACE(#REF!,1,3,"XXX"),13,2,"XX")))</f>
        <v>#REF!</v>
      </c>
      <c r="K515" s="407"/>
      <c r="L515" s="407"/>
      <c r="M515" s="407"/>
      <c r="N515" s="408"/>
    </row>
    <row r="516" spans="1:14" ht="50.1" customHeight="1" x14ac:dyDescent="0.25">
      <c r="A516" s="399">
        <v>513</v>
      </c>
      <c r="B516" s="408"/>
      <c r="C516" s="410"/>
      <c r="D516" s="359"/>
      <c r="E516" s="359"/>
      <c r="F516" s="409"/>
      <c r="G516" s="359"/>
      <c r="H516" s="359"/>
      <c r="I516" s="359"/>
      <c r="J516" s="404" t="e">
        <f>IF(#REF!="","",IF(LEN(#REF!)&gt;14,IF(ISBLANK(#REF!),"",#REF!),REPLACE(REPLACE(#REF!,1,3,"XXX"),13,2,"XX")))</f>
        <v>#REF!</v>
      </c>
      <c r="K516" s="407"/>
      <c r="L516" s="407"/>
      <c r="M516" s="407"/>
      <c r="N516" s="408"/>
    </row>
    <row r="517" spans="1:14" ht="50.1" customHeight="1" x14ac:dyDescent="0.25">
      <c r="A517" s="406">
        <v>514</v>
      </c>
      <c r="B517" s="408"/>
      <c r="C517" s="410"/>
      <c r="D517" s="359"/>
      <c r="E517" s="359"/>
      <c r="F517" s="409"/>
      <c r="G517" s="359"/>
      <c r="H517" s="359"/>
      <c r="I517" s="359"/>
      <c r="J517" s="404" t="e">
        <f>IF(#REF!="","",IF(LEN(#REF!)&gt;14,IF(ISBLANK(#REF!),"",#REF!),REPLACE(REPLACE(#REF!,1,3,"XXX"),13,2,"XX")))</f>
        <v>#REF!</v>
      </c>
      <c r="K517" s="407"/>
      <c r="L517" s="407"/>
      <c r="M517" s="407"/>
      <c r="N517" s="408"/>
    </row>
    <row r="518" spans="1:14" ht="50.1" customHeight="1" x14ac:dyDescent="0.25">
      <c r="A518" s="399">
        <v>515</v>
      </c>
      <c r="B518" s="408"/>
      <c r="C518" s="410"/>
      <c r="D518" s="359"/>
      <c r="E518" s="359"/>
      <c r="F518" s="409"/>
      <c r="G518" s="359"/>
      <c r="H518" s="359"/>
      <c r="I518" s="359"/>
      <c r="J518" s="404" t="e">
        <f>IF(#REF!="","",IF(LEN(#REF!)&gt;14,IF(ISBLANK(#REF!),"",#REF!),REPLACE(REPLACE(#REF!,1,3,"XXX"),13,2,"XX")))</f>
        <v>#REF!</v>
      </c>
      <c r="K518" s="407"/>
      <c r="L518" s="407"/>
      <c r="M518" s="407"/>
      <c r="N518" s="408"/>
    </row>
    <row r="519" spans="1:14" ht="50.1" customHeight="1" x14ac:dyDescent="0.25">
      <c r="A519" s="399">
        <v>516</v>
      </c>
      <c r="B519" s="408"/>
      <c r="C519" s="410"/>
      <c r="D519" s="359"/>
      <c r="E519" s="359"/>
      <c r="F519" s="409"/>
      <c r="G519" s="359"/>
      <c r="H519" s="359"/>
      <c r="I519" s="359"/>
      <c r="J519" s="404" t="e">
        <f>IF(#REF!="","",IF(LEN(#REF!)&gt;14,IF(ISBLANK(#REF!),"",#REF!),REPLACE(REPLACE(#REF!,1,3,"XXX"),13,2,"XX")))</f>
        <v>#REF!</v>
      </c>
      <c r="K519" s="407"/>
      <c r="L519" s="407"/>
      <c r="M519" s="407"/>
      <c r="N519" s="408"/>
    </row>
    <row r="520" spans="1:14" ht="50.1" customHeight="1" x14ac:dyDescent="0.25">
      <c r="A520" s="406">
        <v>517</v>
      </c>
      <c r="B520" s="408"/>
      <c r="C520" s="410"/>
      <c r="D520" s="359"/>
      <c r="E520" s="359"/>
      <c r="F520" s="409"/>
      <c r="G520" s="359"/>
      <c r="H520" s="359"/>
      <c r="I520" s="359"/>
      <c r="J520" s="404" t="e">
        <f>IF(#REF!="","",IF(LEN(#REF!)&gt;14,IF(ISBLANK(#REF!),"",#REF!),REPLACE(REPLACE(#REF!,1,3,"XXX"),13,2,"XX")))</f>
        <v>#REF!</v>
      </c>
      <c r="K520" s="407"/>
      <c r="L520" s="407"/>
      <c r="M520" s="407"/>
      <c r="N520" s="408"/>
    </row>
    <row r="521" spans="1:14" ht="50.1" customHeight="1" x14ac:dyDescent="0.25">
      <c r="A521" s="399">
        <v>518</v>
      </c>
      <c r="B521" s="408"/>
      <c r="C521" s="410"/>
      <c r="D521" s="359"/>
      <c r="E521" s="359"/>
      <c r="F521" s="409"/>
      <c r="G521" s="359"/>
      <c r="H521" s="359"/>
      <c r="I521" s="359"/>
      <c r="J521" s="404" t="e">
        <f>IF(#REF!="","",IF(LEN(#REF!)&gt;14,IF(ISBLANK(#REF!),"",#REF!),REPLACE(REPLACE(#REF!,1,3,"XXX"),13,2,"XX")))</f>
        <v>#REF!</v>
      </c>
      <c r="K521" s="407"/>
      <c r="L521" s="407"/>
      <c r="M521" s="407"/>
      <c r="N521" s="408"/>
    </row>
    <row r="522" spans="1:14" ht="50.1" customHeight="1" x14ac:dyDescent="0.25">
      <c r="A522" s="399">
        <v>519</v>
      </c>
      <c r="B522" s="408"/>
      <c r="C522" s="410"/>
      <c r="D522" s="359"/>
      <c r="E522" s="359"/>
      <c r="F522" s="409"/>
      <c r="G522" s="359"/>
      <c r="H522" s="359"/>
      <c r="I522" s="359"/>
      <c r="J522" s="404" t="e">
        <f>IF(#REF!="","",IF(LEN(#REF!)&gt;14,IF(ISBLANK(#REF!),"",#REF!),REPLACE(REPLACE(#REF!,1,3,"XXX"),13,2,"XX")))</f>
        <v>#REF!</v>
      </c>
      <c r="K522" s="407"/>
      <c r="L522" s="407"/>
      <c r="M522" s="407"/>
      <c r="N522" s="408"/>
    </row>
    <row r="523" spans="1:14" ht="50.1" customHeight="1" x14ac:dyDescent="0.25">
      <c r="A523" s="406">
        <v>520</v>
      </c>
      <c r="B523" s="408"/>
      <c r="C523" s="410"/>
      <c r="D523" s="359"/>
      <c r="E523" s="359"/>
      <c r="F523" s="409"/>
      <c r="G523" s="359"/>
      <c r="H523" s="359"/>
      <c r="I523" s="359"/>
      <c r="J523" s="404" t="e">
        <f>IF(#REF!="","",IF(LEN(#REF!)&gt;14,IF(ISBLANK(#REF!),"",#REF!),REPLACE(REPLACE(#REF!,1,3,"XXX"),13,2,"XX")))</f>
        <v>#REF!</v>
      </c>
      <c r="K523" s="407"/>
      <c r="L523" s="407"/>
      <c r="M523" s="407"/>
      <c r="N523" s="408"/>
    </row>
    <row r="524" spans="1:14" ht="50.1" customHeight="1" x14ac:dyDescent="0.25">
      <c r="A524" s="399">
        <v>521</v>
      </c>
      <c r="B524" s="408"/>
      <c r="C524" s="410"/>
      <c r="D524" s="359"/>
      <c r="E524" s="359"/>
      <c r="F524" s="409"/>
      <c r="G524" s="359"/>
      <c r="H524" s="359"/>
      <c r="I524" s="359"/>
      <c r="J524" s="404" t="e">
        <f>IF(#REF!="","",IF(LEN(#REF!)&gt;14,IF(ISBLANK(#REF!),"",#REF!),REPLACE(REPLACE(#REF!,1,3,"XXX"),13,2,"XX")))</f>
        <v>#REF!</v>
      </c>
      <c r="K524" s="407"/>
      <c r="L524" s="407"/>
      <c r="M524" s="407"/>
      <c r="N524" s="408"/>
    </row>
    <row r="525" spans="1:14" ht="50.1" customHeight="1" x14ac:dyDescent="0.25">
      <c r="A525" s="399">
        <v>522</v>
      </c>
      <c r="B525" s="408"/>
      <c r="C525" s="410"/>
      <c r="D525" s="359"/>
      <c r="E525" s="359"/>
      <c r="F525" s="409"/>
      <c r="G525" s="359"/>
      <c r="H525" s="359"/>
      <c r="I525" s="359"/>
      <c r="J525" s="404" t="e">
        <f>IF(#REF!="","",IF(LEN(#REF!)&gt;14,IF(ISBLANK(#REF!),"",#REF!),REPLACE(REPLACE(#REF!,1,3,"XXX"),13,2,"XX")))</f>
        <v>#REF!</v>
      </c>
      <c r="K525" s="407"/>
      <c r="L525" s="407"/>
      <c r="M525" s="407"/>
      <c r="N525" s="408"/>
    </row>
    <row r="526" spans="1:14" ht="50.1" customHeight="1" x14ac:dyDescent="0.25">
      <c r="A526" s="406">
        <v>523</v>
      </c>
      <c r="B526" s="408"/>
      <c r="C526" s="410"/>
      <c r="D526" s="359"/>
      <c r="E526" s="359"/>
      <c r="F526" s="409"/>
      <c r="G526" s="359"/>
      <c r="H526" s="359"/>
      <c r="I526" s="359"/>
      <c r="J526" s="404" t="e">
        <f>IF(#REF!="","",IF(LEN(#REF!)&gt;14,IF(ISBLANK(#REF!),"",#REF!),REPLACE(REPLACE(#REF!,1,3,"XXX"),13,2,"XX")))</f>
        <v>#REF!</v>
      </c>
      <c r="K526" s="407"/>
      <c r="L526" s="407"/>
      <c r="M526" s="407"/>
      <c r="N526" s="408"/>
    </row>
    <row r="527" spans="1:14" ht="50.1" customHeight="1" x14ac:dyDescent="0.25">
      <c r="A527" s="399">
        <v>524</v>
      </c>
      <c r="B527" s="408"/>
      <c r="C527" s="410"/>
      <c r="D527" s="359"/>
      <c r="E527" s="359"/>
      <c r="F527" s="409"/>
      <c r="G527" s="359"/>
      <c r="H527" s="359"/>
      <c r="I527" s="359"/>
      <c r="J527" s="404" t="e">
        <f>IF(#REF!="","",IF(LEN(#REF!)&gt;14,IF(ISBLANK(#REF!),"",#REF!),REPLACE(REPLACE(#REF!,1,3,"XXX"),13,2,"XX")))</f>
        <v>#REF!</v>
      </c>
      <c r="K527" s="407"/>
      <c r="L527" s="407"/>
      <c r="M527" s="407"/>
      <c r="N527" s="408"/>
    </row>
    <row r="528" spans="1:14" ht="50.1" customHeight="1" x14ac:dyDescent="0.25">
      <c r="A528" s="399">
        <v>525</v>
      </c>
      <c r="B528" s="408"/>
      <c r="C528" s="410"/>
      <c r="D528" s="359"/>
      <c r="E528" s="359"/>
      <c r="F528" s="409"/>
      <c r="G528" s="359"/>
      <c r="H528" s="359"/>
      <c r="I528" s="359"/>
      <c r="J528" s="404" t="e">
        <f>IF(#REF!="","",IF(LEN(#REF!)&gt;14,IF(ISBLANK(#REF!),"",#REF!),REPLACE(REPLACE(#REF!,1,3,"XXX"),13,2,"XX")))</f>
        <v>#REF!</v>
      </c>
      <c r="K528" s="407"/>
      <c r="L528" s="407"/>
      <c r="M528" s="407"/>
      <c r="N528" s="408"/>
    </row>
    <row r="529" spans="1:14" ht="50.1" customHeight="1" x14ac:dyDescent="0.25">
      <c r="A529" s="406">
        <v>526</v>
      </c>
      <c r="B529" s="408"/>
      <c r="C529" s="410"/>
      <c r="D529" s="359"/>
      <c r="E529" s="359"/>
      <c r="F529" s="409"/>
      <c r="G529" s="359"/>
      <c r="H529" s="359"/>
      <c r="I529" s="359"/>
      <c r="J529" s="404" t="e">
        <f>IF(#REF!="","",IF(LEN(#REF!)&gt;14,IF(ISBLANK(#REF!),"",#REF!),REPLACE(REPLACE(#REF!,1,3,"XXX"),13,2,"XX")))</f>
        <v>#REF!</v>
      </c>
      <c r="K529" s="407"/>
      <c r="L529" s="407"/>
      <c r="M529" s="407"/>
      <c r="N529" s="408"/>
    </row>
    <row r="530" spans="1:14" ht="50.1" customHeight="1" x14ac:dyDescent="0.25">
      <c r="A530" s="399">
        <v>527</v>
      </c>
      <c r="B530" s="408"/>
      <c r="C530" s="410"/>
      <c r="D530" s="359"/>
      <c r="E530" s="359"/>
      <c r="F530" s="409"/>
      <c r="G530" s="359"/>
      <c r="H530" s="359"/>
      <c r="I530" s="359"/>
      <c r="J530" s="404" t="e">
        <f>IF(#REF!="","",IF(LEN(#REF!)&gt;14,IF(ISBLANK(#REF!),"",#REF!),REPLACE(REPLACE(#REF!,1,3,"XXX"),13,2,"XX")))</f>
        <v>#REF!</v>
      </c>
      <c r="K530" s="407"/>
      <c r="L530" s="407"/>
      <c r="M530" s="407"/>
      <c r="N530" s="408"/>
    </row>
    <row r="531" spans="1:14" ht="50.1" customHeight="1" x14ac:dyDescent="0.25">
      <c r="A531" s="399">
        <v>528</v>
      </c>
      <c r="B531" s="408"/>
      <c r="C531" s="410"/>
      <c r="D531" s="359"/>
      <c r="E531" s="359"/>
      <c r="F531" s="409"/>
      <c r="G531" s="359"/>
      <c r="H531" s="359"/>
      <c r="I531" s="359"/>
      <c r="J531" s="404" t="e">
        <f>IF(#REF!="","",IF(LEN(#REF!)&gt;14,IF(ISBLANK(#REF!),"",#REF!),REPLACE(REPLACE(#REF!,1,3,"XXX"),13,2,"XX")))</f>
        <v>#REF!</v>
      </c>
      <c r="K531" s="407"/>
      <c r="L531" s="407"/>
      <c r="M531" s="407"/>
      <c r="N531" s="408"/>
    </row>
    <row r="532" spans="1:14" ht="50.1" customHeight="1" x14ac:dyDescent="0.25">
      <c r="A532" s="406">
        <v>529</v>
      </c>
      <c r="B532" s="408"/>
      <c r="C532" s="410"/>
      <c r="D532" s="359"/>
      <c r="E532" s="359"/>
      <c r="F532" s="409"/>
      <c r="G532" s="359"/>
      <c r="H532" s="359"/>
      <c r="I532" s="359"/>
      <c r="J532" s="404" t="e">
        <f>IF(#REF!="","",IF(LEN(#REF!)&gt;14,IF(ISBLANK(#REF!),"",#REF!),REPLACE(REPLACE(#REF!,1,3,"XXX"),13,2,"XX")))</f>
        <v>#REF!</v>
      </c>
      <c r="K532" s="407"/>
      <c r="L532" s="407"/>
      <c r="M532" s="407"/>
      <c r="N532" s="408"/>
    </row>
    <row r="533" spans="1:14" ht="50.1" customHeight="1" x14ac:dyDescent="0.25">
      <c r="A533" s="399">
        <v>530</v>
      </c>
      <c r="B533" s="408"/>
      <c r="C533" s="410"/>
      <c r="D533" s="359"/>
      <c r="E533" s="359"/>
      <c r="F533" s="409"/>
      <c r="G533" s="359"/>
      <c r="H533" s="359"/>
      <c r="I533" s="359"/>
      <c r="J533" s="404" t="e">
        <f>IF(#REF!="","",IF(LEN(#REF!)&gt;14,IF(ISBLANK(#REF!),"",#REF!),REPLACE(REPLACE(#REF!,1,3,"XXX"),13,2,"XX")))</f>
        <v>#REF!</v>
      </c>
      <c r="K533" s="407"/>
      <c r="L533" s="407"/>
      <c r="M533" s="407"/>
      <c r="N533" s="408"/>
    </row>
    <row r="534" spans="1:14" ht="50.1" customHeight="1" x14ac:dyDescent="0.25">
      <c r="A534" s="399">
        <v>531</v>
      </c>
      <c r="B534" s="408"/>
      <c r="C534" s="410"/>
      <c r="D534" s="359"/>
      <c r="E534" s="359"/>
      <c r="F534" s="409"/>
      <c r="G534" s="359"/>
      <c r="H534" s="359"/>
      <c r="I534" s="359"/>
      <c r="J534" s="404" t="e">
        <f>IF(#REF!="","",IF(LEN(#REF!)&gt;14,IF(ISBLANK(#REF!),"",#REF!),REPLACE(REPLACE(#REF!,1,3,"XXX"),13,2,"XX")))</f>
        <v>#REF!</v>
      </c>
      <c r="K534" s="407"/>
      <c r="L534" s="407"/>
      <c r="M534" s="407"/>
      <c r="N534" s="408"/>
    </row>
    <row r="535" spans="1:14" ht="50.1" customHeight="1" x14ac:dyDescent="0.25">
      <c r="A535" s="406">
        <v>532</v>
      </c>
      <c r="B535" s="408"/>
      <c r="C535" s="410"/>
      <c r="D535" s="359"/>
      <c r="E535" s="359"/>
      <c r="F535" s="409"/>
      <c r="G535" s="359"/>
      <c r="H535" s="359"/>
      <c r="I535" s="359"/>
      <c r="J535" s="404" t="e">
        <f>IF(#REF!="","",IF(LEN(#REF!)&gt;14,IF(ISBLANK(#REF!),"",#REF!),REPLACE(REPLACE(#REF!,1,3,"XXX"),13,2,"XX")))</f>
        <v>#REF!</v>
      </c>
      <c r="K535" s="407"/>
      <c r="L535" s="407"/>
      <c r="M535" s="407"/>
      <c r="N535" s="408"/>
    </row>
    <row r="536" spans="1:14" ht="50.1" customHeight="1" x14ac:dyDescent="0.25">
      <c r="A536" s="399">
        <v>533</v>
      </c>
      <c r="B536" s="408"/>
      <c r="C536" s="410"/>
      <c r="D536" s="359"/>
      <c r="E536" s="359"/>
      <c r="F536" s="409"/>
      <c r="G536" s="359"/>
      <c r="H536" s="359"/>
      <c r="I536" s="359"/>
      <c r="J536" s="404" t="e">
        <f>IF(#REF!="","",IF(LEN(#REF!)&gt;14,IF(ISBLANK(#REF!),"",#REF!),REPLACE(REPLACE(#REF!,1,3,"XXX"),13,2,"XX")))</f>
        <v>#REF!</v>
      </c>
      <c r="K536" s="407"/>
      <c r="L536" s="407"/>
      <c r="M536" s="407"/>
      <c r="N536" s="408"/>
    </row>
    <row r="537" spans="1:14" ht="50.1" customHeight="1" x14ac:dyDescent="0.25">
      <c r="A537" s="399">
        <v>534</v>
      </c>
      <c r="B537" s="408"/>
      <c r="C537" s="410"/>
      <c r="D537" s="359"/>
      <c r="E537" s="359"/>
      <c r="F537" s="409"/>
      <c r="G537" s="359"/>
      <c r="H537" s="359"/>
      <c r="I537" s="359"/>
      <c r="J537" s="404" t="e">
        <f>IF(#REF!="","",IF(LEN(#REF!)&gt;14,IF(ISBLANK(#REF!),"",#REF!),REPLACE(REPLACE(#REF!,1,3,"XXX"),13,2,"XX")))</f>
        <v>#REF!</v>
      </c>
      <c r="K537" s="407"/>
      <c r="L537" s="407"/>
      <c r="M537" s="407"/>
      <c r="N537" s="408"/>
    </row>
    <row r="538" spans="1:14" ht="50.1" customHeight="1" x14ac:dyDescent="0.25">
      <c r="A538" s="406">
        <v>535</v>
      </c>
      <c r="B538" s="408"/>
      <c r="C538" s="410"/>
      <c r="D538" s="359"/>
      <c r="E538" s="359"/>
      <c r="F538" s="409"/>
      <c r="G538" s="359"/>
      <c r="H538" s="359"/>
      <c r="I538" s="359"/>
      <c r="J538" s="404" t="e">
        <f>IF(#REF!="","",IF(LEN(#REF!)&gt;14,IF(ISBLANK(#REF!),"",#REF!),REPLACE(REPLACE(#REF!,1,3,"XXX"),13,2,"XX")))</f>
        <v>#REF!</v>
      </c>
      <c r="K538" s="407"/>
      <c r="L538" s="407"/>
      <c r="M538" s="407"/>
      <c r="N538" s="408"/>
    </row>
    <row r="539" spans="1:14" ht="50.1" customHeight="1" x14ac:dyDescent="0.25">
      <c r="A539" s="399">
        <v>536</v>
      </c>
      <c r="B539" s="408"/>
      <c r="C539" s="410"/>
      <c r="D539" s="359"/>
      <c r="E539" s="359"/>
      <c r="F539" s="409"/>
      <c r="G539" s="359"/>
      <c r="H539" s="359"/>
      <c r="I539" s="359"/>
      <c r="J539" s="404" t="e">
        <f>IF(#REF!="","",IF(LEN(#REF!)&gt;14,IF(ISBLANK(#REF!),"",#REF!),REPLACE(REPLACE(#REF!,1,3,"XXX"),13,2,"XX")))</f>
        <v>#REF!</v>
      </c>
      <c r="K539" s="407"/>
      <c r="L539" s="407"/>
      <c r="M539" s="407"/>
      <c r="N539" s="408"/>
    </row>
    <row r="540" spans="1:14" ht="50.1" customHeight="1" x14ac:dyDescent="0.25">
      <c r="A540" s="399">
        <v>537</v>
      </c>
      <c r="B540" s="408"/>
      <c r="C540" s="410"/>
      <c r="D540" s="359"/>
      <c r="E540" s="359"/>
      <c r="F540" s="409"/>
      <c r="G540" s="359"/>
      <c r="H540" s="359"/>
      <c r="I540" s="359"/>
      <c r="J540" s="404" t="e">
        <f>IF(#REF!="","",IF(LEN(#REF!)&gt;14,IF(ISBLANK(#REF!),"",#REF!),REPLACE(REPLACE(#REF!,1,3,"XXX"),13,2,"XX")))</f>
        <v>#REF!</v>
      </c>
      <c r="K540" s="407"/>
      <c r="L540" s="407"/>
      <c r="M540" s="407"/>
      <c r="N540" s="408"/>
    </row>
    <row r="541" spans="1:14" ht="50.1" customHeight="1" x14ac:dyDescent="0.25">
      <c r="A541" s="406">
        <v>538</v>
      </c>
      <c r="B541" s="408"/>
      <c r="C541" s="410"/>
      <c r="D541" s="359"/>
      <c r="E541" s="359"/>
      <c r="F541" s="409"/>
      <c r="G541" s="359"/>
      <c r="H541" s="359"/>
      <c r="I541" s="359"/>
      <c r="J541" s="404" t="e">
        <f>IF(#REF!="","",IF(LEN(#REF!)&gt;14,IF(ISBLANK(#REF!),"",#REF!),REPLACE(REPLACE(#REF!,1,3,"XXX"),13,2,"XX")))</f>
        <v>#REF!</v>
      </c>
      <c r="K541" s="407"/>
      <c r="L541" s="407"/>
      <c r="M541" s="407"/>
      <c r="N541" s="408"/>
    </row>
    <row r="542" spans="1:14" ht="50.1" customHeight="1" x14ac:dyDescent="0.25">
      <c r="A542" s="399">
        <v>539</v>
      </c>
      <c r="B542" s="408"/>
      <c r="C542" s="410"/>
      <c r="D542" s="359"/>
      <c r="E542" s="359"/>
      <c r="F542" s="409"/>
      <c r="G542" s="359"/>
      <c r="H542" s="359"/>
      <c r="I542" s="359"/>
      <c r="J542" s="404" t="e">
        <f>IF(#REF!="","",IF(LEN(#REF!)&gt;14,IF(ISBLANK(#REF!),"",#REF!),REPLACE(REPLACE(#REF!,1,3,"XXX"),13,2,"XX")))</f>
        <v>#REF!</v>
      </c>
      <c r="K542" s="407"/>
      <c r="L542" s="407"/>
      <c r="M542" s="407"/>
      <c r="N542" s="408"/>
    </row>
    <row r="543" spans="1:14" ht="50.1" customHeight="1" x14ac:dyDescent="0.25">
      <c r="A543" s="399">
        <v>540</v>
      </c>
      <c r="B543" s="408"/>
      <c r="C543" s="410"/>
      <c r="D543" s="359"/>
      <c r="E543" s="359"/>
      <c r="F543" s="409"/>
      <c r="G543" s="359"/>
      <c r="H543" s="359"/>
      <c r="I543" s="359"/>
      <c r="J543" s="404" t="e">
        <f>IF(#REF!="","",IF(LEN(#REF!)&gt;14,IF(ISBLANK(#REF!),"",#REF!),REPLACE(REPLACE(#REF!,1,3,"XXX"),13,2,"XX")))</f>
        <v>#REF!</v>
      </c>
      <c r="K543" s="407"/>
      <c r="L543" s="407"/>
      <c r="M543" s="407"/>
      <c r="N543" s="408"/>
    </row>
    <row r="544" spans="1:14" ht="50.1" customHeight="1" x14ac:dyDescent="0.25">
      <c r="A544" s="406">
        <v>541</v>
      </c>
      <c r="B544" s="408"/>
      <c r="C544" s="410"/>
      <c r="D544" s="359"/>
      <c r="E544" s="359"/>
      <c r="F544" s="409"/>
      <c r="G544" s="359"/>
      <c r="H544" s="359"/>
      <c r="I544" s="359"/>
      <c r="J544" s="404" t="e">
        <f>IF(#REF!="","",IF(LEN(#REF!)&gt;14,IF(ISBLANK(#REF!),"",#REF!),REPLACE(REPLACE(#REF!,1,3,"XXX"),13,2,"XX")))</f>
        <v>#REF!</v>
      </c>
      <c r="K544" s="407"/>
      <c r="L544" s="407"/>
      <c r="M544" s="407"/>
      <c r="N544" s="408"/>
    </row>
    <row r="545" spans="1:14" ht="50.1" customHeight="1" x14ac:dyDescent="0.25">
      <c r="A545" s="399">
        <v>542</v>
      </c>
      <c r="B545" s="408"/>
      <c r="C545" s="410"/>
      <c r="D545" s="359"/>
      <c r="E545" s="359"/>
      <c r="F545" s="409"/>
      <c r="G545" s="359"/>
      <c r="H545" s="359"/>
      <c r="I545" s="359"/>
      <c r="J545" s="404" t="e">
        <f>IF(#REF!="","",IF(LEN(#REF!)&gt;14,IF(ISBLANK(#REF!),"",#REF!),REPLACE(REPLACE(#REF!,1,3,"XXX"),13,2,"XX")))</f>
        <v>#REF!</v>
      </c>
      <c r="K545" s="407"/>
      <c r="L545" s="407"/>
      <c r="M545" s="407"/>
      <c r="N545" s="408"/>
    </row>
    <row r="546" spans="1:14" ht="50.1" customHeight="1" x14ac:dyDescent="0.25">
      <c r="A546" s="399">
        <v>543</v>
      </c>
      <c r="B546" s="408"/>
      <c r="C546" s="410"/>
      <c r="D546" s="359"/>
      <c r="E546" s="359"/>
      <c r="F546" s="409"/>
      <c r="G546" s="359"/>
      <c r="H546" s="359"/>
      <c r="I546" s="359"/>
      <c r="J546" s="404" t="e">
        <f>IF(#REF!="","",IF(LEN(#REF!)&gt;14,IF(ISBLANK(#REF!),"",#REF!),REPLACE(REPLACE(#REF!,1,3,"XXX"),13,2,"XX")))</f>
        <v>#REF!</v>
      </c>
      <c r="K546" s="407"/>
      <c r="L546" s="407"/>
      <c r="M546" s="407"/>
      <c r="N546" s="408"/>
    </row>
    <row r="547" spans="1:14" ht="50.1" customHeight="1" x14ac:dyDescent="0.25">
      <c r="A547" s="406">
        <v>544</v>
      </c>
      <c r="B547" s="408"/>
      <c r="C547" s="410"/>
      <c r="D547" s="359"/>
      <c r="E547" s="359"/>
      <c r="F547" s="409"/>
      <c r="G547" s="359"/>
      <c r="H547" s="359"/>
      <c r="I547" s="359"/>
      <c r="J547" s="404" t="e">
        <f>IF(#REF!="","",IF(LEN(#REF!)&gt;14,IF(ISBLANK(#REF!),"",#REF!),REPLACE(REPLACE(#REF!,1,3,"XXX"),13,2,"XX")))</f>
        <v>#REF!</v>
      </c>
      <c r="K547" s="407"/>
      <c r="L547" s="407"/>
      <c r="M547" s="407"/>
      <c r="N547" s="408"/>
    </row>
    <row r="548" spans="1:14" ht="50.1" customHeight="1" x14ac:dyDescent="0.25">
      <c r="A548" s="399">
        <v>545</v>
      </c>
      <c r="B548" s="408"/>
      <c r="C548" s="410"/>
      <c r="D548" s="359"/>
      <c r="E548" s="359"/>
      <c r="F548" s="409"/>
      <c r="G548" s="359"/>
      <c r="H548" s="359"/>
      <c r="I548" s="359"/>
      <c r="J548" s="404" t="e">
        <f>IF(#REF!="","",IF(LEN(#REF!)&gt;14,IF(ISBLANK(#REF!),"",#REF!),REPLACE(REPLACE(#REF!,1,3,"XXX"),13,2,"XX")))</f>
        <v>#REF!</v>
      </c>
      <c r="K548" s="407"/>
      <c r="L548" s="407"/>
      <c r="M548" s="407"/>
      <c r="N548" s="408"/>
    </row>
    <row r="549" spans="1:14" ht="50.1" customHeight="1" x14ac:dyDescent="0.25">
      <c r="A549" s="399">
        <v>546</v>
      </c>
      <c r="B549" s="408"/>
      <c r="C549" s="410"/>
      <c r="D549" s="359"/>
      <c r="E549" s="359"/>
      <c r="F549" s="409"/>
      <c r="G549" s="359"/>
      <c r="H549" s="359"/>
      <c r="I549" s="359"/>
      <c r="J549" s="404" t="e">
        <f>IF(#REF!="","",IF(LEN(#REF!)&gt;14,IF(ISBLANK(#REF!),"",#REF!),REPLACE(REPLACE(#REF!,1,3,"XXX"),13,2,"XX")))</f>
        <v>#REF!</v>
      </c>
      <c r="K549" s="407"/>
      <c r="L549" s="407"/>
      <c r="M549" s="407"/>
      <c r="N549" s="408"/>
    </row>
    <row r="550" spans="1:14" ht="50.1" customHeight="1" x14ac:dyDescent="0.25">
      <c r="A550" s="406">
        <v>547</v>
      </c>
      <c r="B550" s="408"/>
      <c r="C550" s="410"/>
      <c r="D550" s="359"/>
      <c r="E550" s="359"/>
      <c r="F550" s="409"/>
      <c r="G550" s="359"/>
      <c r="H550" s="359"/>
      <c r="I550" s="359"/>
      <c r="J550" s="404" t="e">
        <f>IF(#REF!="","",IF(LEN(#REF!)&gt;14,IF(ISBLANK(#REF!),"",#REF!),REPLACE(REPLACE(#REF!,1,3,"XXX"),13,2,"XX")))</f>
        <v>#REF!</v>
      </c>
      <c r="K550" s="407"/>
      <c r="L550" s="407"/>
      <c r="M550" s="407"/>
      <c r="N550" s="408"/>
    </row>
    <row r="551" spans="1:14" ht="50.1" customHeight="1" x14ac:dyDescent="0.25">
      <c r="A551" s="399">
        <v>548</v>
      </c>
      <c r="B551" s="408"/>
      <c r="C551" s="410"/>
      <c r="D551" s="359"/>
      <c r="E551" s="359"/>
      <c r="F551" s="409"/>
      <c r="G551" s="359"/>
      <c r="H551" s="359"/>
      <c r="I551" s="359"/>
      <c r="J551" s="404" t="e">
        <f>IF(#REF!="","",IF(LEN(#REF!)&gt;14,IF(ISBLANK(#REF!),"",#REF!),REPLACE(REPLACE(#REF!,1,3,"XXX"),13,2,"XX")))</f>
        <v>#REF!</v>
      </c>
      <c r="K551" s="407"/>
      <c r="L551" s="407"/>
      <c r="M551" s="407"/>
      <c r="N551" s="408"/>
    </row>
    <row r="552" spans="1:14" ht="50.1" customHeight="1" x14ac:dyDescent="0.25">
      <c r="A552" s="399">
        <v>549</v>
      </c>
      <c r="B552" s="408"/>
      <c r="C552" s="410"/>
      <c r="D552" s="359"/>
      <c r="E552" s="359"/>
      <c r="F552" s="409"/>
      <c r="G552" s="359"/>
      <c r="H552" s="359"/>
      <c r="I552" s="359"/>
      <c r="J552" s="404" t="e">
        <f>IF(#REF!="","",IF(LEN(#REF!)&gt;14,IF(ISBLANK(#REF!),"",#REF!),REPLACE(REPLACE(#REF!,1,3,"XXX"),13,2,"XX")))</f>
        <v>#REF!</v>
      </c>
      <c r="K552" s="407"/>
      <c r="L552" s="407"/>
      <c r="M552" s="407"/>
      <c r="N552" s="408"/>
    </row>
    <row r="553" spans="1:14" ht="50.1" customHeight="1" x14ac:dyDescent="0.25">
      <c r="A553" s="406">
        <v>550</v>
      </c>
      <c r="B553" s="408"/>
      <c r="C553" s="410"/>
      <c r="D553" s="359"/>
      <c r="E553" s="359"/>
      <c r="F553" s="409"/>
      <c r="G553" s="359"/>
      <c r="H553" s="359"/>
      <c r="I553" s="359"/>
      <c r="J553" s="404" t="e">
        <f>IF(#REF!="","",IF(LEN(#REF!)&gt;14,IF(ISBLANK(#REF!),"",#REF!),REPLACE(REPLACE(#REF!,1,3,"XXX"),13,2,"XX")))</f>
        <v>#REF!</v>
      </c>
      <c r="K553" s="407"/>
      <c r="L553" s="407"/>
      <c r="M553" s="407"/>
      <c r="N553" s="408"/>
    </row>
    <row r="554" spans="1:14" ht="50.1" customHeight="1" x14ac:dyDescent="0.25">
      <c r="A554" s="399">
        <v>551</v>
      </c>
      <c r="B554" s="408"/>
      <c r="C554" s="410"/>
      <c r="D554" s="359"/>
      <c r="E554" s="359"/>
      <c r="F554" s="409"/>
      <c r="G554" s="359"/>
      <c r="H554" s="359"/>
      <c r="I554" s="359"/>
      <c r="J554" s="404" t="e">
        <f>IF(#REF!="","",IF(LEN(#REF!)&gt;14,IF(ISBLANK(#REF!),"",#REF!),REPLACE(REPLACE(#REF!,1,3,"XXX"),13,2,"XX")))</f>
        <v>#REF!</v>
      </c>
      <c r="K554" s="407"/>
      <c r="L554" s="407"/>
      <c r="M554" s="407"/>
      <c r="N554" s="408"/>
    </row>
    <row r="555" spans="1:14" ht="50.1" customHeight="1" x14ac:dyDescent="0.25">
      <c r="A555" s="399">
        <v>552</v>
      </c>
      <c r="B555" s="408"/>
      <c r="C555" s="410"/>
      <c r="D555" s="359"/>
      <c r="E555" s="359"/>
      <c r="F555" s="409"/>
      <c r="G555" s="359"/>
      <c r="H555" s="359"/>
      <c r="I555" s="359"/>
      <c r="J555" s="404" t="e">
        <f>IF(#REF!="","",IF(LEN(#REF!)&gt;14,IF(ISBLANK(#REF!),"",#REF!),REPLACE(REPLACE(#REF!,1,3,"XXX"),13,2,"XX")))</f>
        <v>#REF!</v>
      </c>
      <c r="K555" s="407"/>
      <c r="L555" s="407"/>
      <c r="M555" s="407"/>
      <c r="N555" s="408"/>
    </row>
    <row r="556" spans="1:14" ht="50.1" customHeight="1" x14ac:dyDescent="0.25">
      <c r="A556" s="406">
        <v>553</v>
      </c>
      <c r="B556" s="408"/>
      <c r="C556" s="410"/>
      <c r="D556" s="359"/>
      <c r="E556" s="359"/>
      <c r="F556" s="409"/>
      <c r="G556" s="359"/>
      <c r="H556" s="359"/>
      <c r="I556" s="359"/>
      <c r="J556" s="404" t="e">
        <f>IF(#REF!="","",IF(LEN(#REF!)&gt;14,IF(ISBLANK(#REF!),"",#REF!),REPLACE(REPLACE(#REF!,1,3,"XXX"),13,2,"XX")))</f>
        <v>#REF!</v>
      </c>
      <c r="K556" s="407"/>
      <c r="L556" s="407"/>
      <c r="M556" s="407"/>
      <c r="N556" s="408"/>
    </row>
    <row r="557" spans="1:14" s="421" customFormat="1" ht="50.1" customHeight="1" x14ac:dyDescent="0.25">
      <c r="A557" s="399">
        <v>554</v>
      </c>
      <c r="B557" s="408"/>
      <c r="C557" s="410"/>
      <c r="D557" s="359"/>
      <c r="E557" s="359"/>
      <c r="F557" s="409"/>
      <c r="G557" s="359"/>
      <c r="H557" s="359"/>
      <c r="I557" s="359"/>
      <c r="J557" s="404" t="e">
        <f>IF(#REF!="","",IF(LEN(#REF!)&gt;14,IF(ISBLANK(#REF!),"",#REF!),REPLACE(REPLACE(#REF!,1,3,"XXX"),13,2,"XX")))</f>
        <v>#REF!</v>
      </c>
      <c r="K557" s="407"/>
      <c r="L557" s="407"/>
      <c r="M557" s="407"/>
      <c r="N557" s="408"/>
    </row>
    <row r="558" spans="1:14" ht="50.1" customHeight="1" x14ac:dyDescent="0.25">
      <c r="A558" s="399">
        <v>555</v>
      </c>
      <c r="B558" s="408"/>
      <c r="C558" s="410"/>
      <c r="D558" s="359"/>
      <c r="E558" s="359"/>
      <c r="F558" s="409"/>
      <c r="G558" s="359"/>
      <c r="H558" s="359"/>
      <c r="I558" s="359"/>
      <c r="J558" s="404" t="e">
        <f>IF(#REF!="","",IF(LEN(#REF!)&gt;14,IF(ISBLANK(#REF!),"",#REF!),REPLACE(REPLACE(#REF!,1,3,"XXX"),13,2,"XX")))</f>
        <v>#REF!</v>
      </c>
      <c r="K558" s="407"/>
      <c r="L558" s="407"/>
      <c r="M558" s="407"/>
      <c r="N558" s="408"/>
    </row>
    <row r="559" spans="1:14" ht="50.1" customHeight="1" x14ac:dyDescent="0.25">
      <c r="A559" s="406">
        <v>556</v>
      </c>
      <c r="B559" s="408"/>
      <c r="C559" s="410"/>
      <c r="D559" s="359"/>
      <c r="E559" s="359"/>
      <c r="F559" s="409"/>
      <c r="G559" s="359"/>
      <c r="H559" s="359"/>
      <c r="I559" s="359"/>
      <c r="J559" s="404" t="e">
        <f>IF(#REF!="","",IF(LEN(#REF!)&gt;14,IF(ISBLANK(#REF!),"",#REF!),REPLACE(REPLACE(#REF!,1,3,"XXX"),13,2,"XX")))</f>
        <v>#REF!</v>
      </c>
      <c r="K559" s="407"/>
      <c r="L559" s="407"/>
      <c r="M559" s="407"/>
      <c r="N559" s="408"/>
    </row>
    <row r="560" spans="1:14" ht="50.1" customHeight="1" x14ac:dyDescent="0.25">
      <c r="A560" s="399">
        <v>557</v>
      </c>
      <c r="B560" s="408"/>
      <c r="C560" s="410"/>
      <c r="D560" s="359"/>
      <c r="E560" s="359"/>
      <c r="F560" s="409"/>
      <c r="G560" s="359"/>
      <c r="H560" s="359"/>
      <c r="I560" s="359"/>
      <c r="J560" s="404" t="e">
        <f>IF(#REF!="","",IF(LEN(#REF!)&gt;14,IF(ISBLANK(#REF!),"",#REF!),REPLACE(REPLACE(#REF!,1,3,"XXX"),13,2,"XX")))</f>
        <v>#REF!</v>
      </c>
      <c r="K560" s="407"/>
      <c r="L560" s="407"/>
      <c r="M560" s="407"/>
      <c r="N560" s="408"/>
    </row>
    <row r="561" spans="1:14" ht="50.1" customHeight="1" x14ac:dyDescent="0.25">
      <c r="A561" s="399">
        <v>558</v>
      </c>
      <c r="B561" s="408"/>
      <c r="C561" s="410"/>
      <c r="D561" s="359"/>
      <c r="E561" s="359"/>
      <c r="F561" s="409"/>
      <c r="G561" s="359"/>
      <c r="H561" s="359"/>
      <c r="I561" s="359"/>
      <c r="J561" s="404" t="e">
        <f>IF(#REF!="","",IF(LEN(#REF!)&gt;14,IF(ISBLANK(#REF!),"",#REF!),REPLACE(REPLACE(#REF!,1,3,"XXX"),13,2,"XX")))</f>
        <v>#REF!</v>
      </c>
      <c r="K561" s="407"/>
      <c r="L561" s="407"/>
      <c r="M561" s="407"/>
      <c r="N561" s="408"/>
    </row>
    <row r="562" spans="1:14" ht="50.1" customHeight="1" x14ac:dyDescent="0.25">
      <c r="A562" s="406">
        <v>559</v>
      </c>
      <c r="B562" s="408"/>
      <c r="C562" s="410"/>
      <c r="D562" s="359"/>
      <c r="E562" s="359"/>
      <c r="F562" s="409"/>
      <c r="G562" s="359"/>
      <c r="H562" s="359"/>
      <c r="I562" s="359"/>
      <c r="J562" s="404" t="e">
        <f>IF(#REF!="","",IF(LEN(#REF!)&gt;14,IF(ISBLANK(#REF!),"",#REF!),REPLACE(REPLACE(#REF!,1,3,"XXX"),13,2,"XX")))</f>
        <v>#REF!</v>
      </c>
      <c r="K562" s="407"/>
      <c r="L562" s="407"/>
      <c r="M562" s="407"/>
      <c r="N562" s="408"/>
    </row>
    <row r="563" spans="1:14" ht="50.1" customHeight="1" x14ac:dyDescent="0.25">
      <c r="A563" s="399">
        <v>560</v>
      </c>
      <c r="B563" s="408"/>
      <c r="C563" s="410"/>
      <c r="D563" s="359"/>
      <c r="E563" s="359"/>
      <c r="F563" s="409"/>
      <c r="G563" s="359"/>
      <c r="H563" s="359"/>
      <c r="I563" s="359"/>
      <c r="J563" s="404" t="e">
        <f>IF(#REF!="","",IF(LEN(#REF!)&gt;14,IF(ISBLANK(#REF!),"",#REF!),REPLACE(REPLACE(#REF!,1,3,"XXX"),13,2,"XX")))</f>
        <v>#REF!</v>
      </c>
      <c r="K563" s="407"/>
      <c r="L563" s="407"/>
      <c r="M563" s="407"/>
      <c r="N563" s="408"/>
    </row>
    <row r="564" spans="1:14" ht="50.1" customHeight="1" x14ac:dyDescent="0.25">
      <c r="A564" s="399">
        <v>561</v>
      </c>
      <c r="B564" s="408"/>
      <c r="C564" s="410"/>
      <c r="D564" s="359"/>
      <c r="E564" s="359"/>
      <c r="F564" s="409"/>
      <c r="G564" s="359"/>
      <c r="H564" s="359"/>
      <c r="I564" s="359"/>
      <c r="J564" s="404" t="e">
        <f>IF(#REF!="","",IF(LEN(#REF!)&gt;14,IF(ISBLANK(#REF!),"",#REF!),REPLACE(REPLACE(#REF!,1,3,"XXX"),13,2,"XX")))</f>
        <v>#REF!</v>
      </c>
      <c r="K564" s="407"/>
      <c r="L564" s="407"/>
      <c r="M564" s="407"/>
      <c r="N564" s="408"/>
    </row>
    <row r="565" spans="1:14" ht="50.1" customHeight="1" x14ac:dyDescent="0.25">
      <c r="A565" s="406">
        <v>562</v>
      </c>
      <c r="B565" s="408"/>
      <c r="C565" s="410"/>
      <c r="D565" s="359"/>
      <c r="E565" s="359"/>
      <c r="F565" s="409"/>
      <c r="G565" s="359"/>
      <c r="H565" s="359"/>
      <c r="I565" s="359"/>
      <c r="J565" s="404" t="e">
        <f>IF(#REF!="","",IF(LEN(#REF!)&gt;14,IF(ISBLANK(#REF!),"",#REF!),REPLACE(REPLACE(#REF!,1,3,"XXX"),13,2,"XX")))</f>
        <v>#REF!</v>
      </c>
      <c r="K565" s="407"/>
      <c r="L565" s="407"/>
      <c r="M565" s="407"/>
      <c r="N565" s="408"/>
    </row>
    <row r="566" spans="1:14" ht="50.1" customHeight="1" x14ac:dyDescent="0.25">
      <c r="A566" s="399">
        <v>563</v>
      </c>
      <c r="B566" s="408"/>
      <c r="C566" s="410"/>
      <c r="D566" s="359"/>
      <c r="E566" s="359"/>
      <c r="F566" s="409"/>
      <c r="G566" s="359"/>
      <c r="H566" s="359"/>
      <c r="I566" s="359"/>
      <c r="J566" s="404" t="e">
        <f>IF(#REF!="","",IF(LEN(#REF!)&gt;14,IF(ISBLANK(#REF!),"",#REF!),REPLACE(REPLACE(#REF!,1,3,"XXX"),13,2,"XX")))</f>
        <v>#REF!</v>
      </c>
      <c r="K566" s="407"/>
      <c r="L566" s="407"/>
      <c r="M566" s="407"/>
      <c r="N566" s="408"/>
    </row>
    <row r="567" spans="1:14" ht="50.1" customHeight="1" x14ac:dyDescent="0.25">
      <c r="A567" s="399">
        <v>564</v>
      </c>
      <c r="B567" s="408"/>
      <c r="C567" s="410"/>
      <c r="D567" s="359"/>
      <c r="E567" s="359"/>
      <c r="F567" s="409"/>
      <c r="G567" s="359"/>
      <c r="H567" s="359"/>
      <c r="I567" s="359"/>
      <c r="J567" s="404" t="e">
        <f>IF(#REF!="","",IF(LEN(#REF!)&gt;14,IF(ISBLANK(#REF!),"",#REF!),REPLACE(REPLACE(#REF!,1,3,"XXX"),13,2,"XX")))</f>
        <v>#REF!</v>
      </c>
      <c r="K567" s="407"/>
      <c r="L567" s="407"/>
      <c r="M567" s="407"/>
      <c r="N567" s="408"/>
    </row>
    <row r="568" spans="1:14" ht="50.1" customHeight="1" x14ac:dyDescent="0.25">
      <c r="A568" s="406">
        <v>565</v>
      </c>
      <c r="B568" s="408"/>
      <c r="C568" s="410"/>
      <c r="D568" s="359"/>
      <c r="E568" s="359"/>
      <c r="F568" s="409"/>
      <c r="G568" s="359"/>
      <c r="H568" s="359"/>
      <c r="I568" s="359"/>
      <c r="J568" s="404" t="e">
        <f>IF(#REF!="","",IF(LEN(#REF!)&gt;14,IF(ISBLANK(#REF!),"",#REF!),REPLACE(REPLACE(#REF!,1,3,"XXX"),13,2,"XX")))</f>
        <v>#REF!</v>
      </c>
      <c r="K568" s="407"/>
      <c r="L568" s="407"/>
      <c r="M568" s="407"/>
      <c r="N568" s="408"/>
    </row>
    <row r="569" spans="1:14" ht="50.1" customHeight="1" x14ac:dyDescent="0.25">
      <c r="A569" s="399">
        <v>566</v>
      </c>
      <c r="B569" s="408"/>
      <c r="C569" s="410"/>
      <c r="D569" s="359"/>
      <c r="E569" s="359"/>
      <c r="F569" s="409"/>
      <c r="G569" s="359"/>
      <c r="H569" s="359"/>
      <c r="I569" s="359"/>
      <c r="J569" s="404" t="e">
        <f>IF(#REF!="","",IF(LEN(#REF!)&gt;14,IF(ISBLANK(#REF!),"",#REF!),REPLACE(REPLACE(#REF!,1,3,"XXX"),13,2,"XX")))</f>
        <v>#REF!</v>
      </c>
      <c r="K569" s="407"/>
      <c r="L569" s="407"/>
      <c r="M569" s="407"/>
      <c r="N569" s="408"/>
    </row>
    <row r="570" spans="1:14" ht="50.1" customHeight="1" x14ac:dyDescent="0.25">
      <c r="A570" s="399">
        <v>567</v>
      </c>
      <c r="B570" s="408"/>
      <c r="C570" s="410"/>
      <c r="D570" s="359"/>
      <c r="E570" s="359"/>
      <c r="F570" s="409"/>
      <c r="G570" s="359"/>
      <c r="H570" s="359"/>
      <c r="I570" s="359"/>
      <c r="J570" s="404" t="e">
        <f>IF(#REF!="","",IF(LEN(#REF!)&gt;14,IF(ISBLANK(#REF!),"",#REF!),REPLACE(REPLACE(#REF!,1,3,"XXX"),13,2,"XX")))</f>
        <v>#REF!</v>
      </c>
      <c r="K570" s="407"/>
      <c r="L570" s="407"/>
      <c r="M570" s="407"/>
      <c r="N570" s="408"/>
    </row>
    <row r="571" spans="1:14" ht="50.1" customHeight="1" x14ac:dyDescent="0.25">
      <c r="A571" s="406">
        <v>568</v>
      </c>
      <c r="B571" s="408"/>
      <c r="C571" s="410"/>
      <c r="D571" s="359"/>
      <c r="E571" s="359"/>
      <c r="F571" s="409"/>
      <c r="G571" s="359"/>
      <c r="H571" s="359"/>
      <c r="I571" s="359"/>
      <c r="J571" s="404" t="e">
        <f>IF(#REF!="","",IF(LEN(#REF!)&gt;14,IF(ISBLANK(#REF!),"",#REF!),REPLACE(REPLACE(#REF!,1,3,"XXX"),13,2,"XX")))</f>
        <v>#REF!</v>
      </c>
      <c r="K571" s="407"/>
      <c r="L571" s="407"/>
      <c r="M571" s="407"/>
      <c r="N571" s="408"/>
    </row>
    <row r="572" spans="1:14" ht="50.1" customHeight="1" x14ac:dyDescent="0.25">
      <c r="A572" s="399">
        <v>569</v>
      </c>
      <c r="B572" s="408"/>
      <c r="C572" s="410"/>
      <c r="D572" s="359"/>
      <c r="E572" s="359"/>
      <c r="F572" s="409"/>
      <c r="G572" s="359"/>
      <c r="H572" s="359"/>
      <c r="I572" s="359"/>
      <c r="J572" s="404" t="e">
        <f>IF(#REF!="","",IF(LEN(#REF!)&gt;14,IF(ISBLANK(#REF!),"",#REF!),REPLACE(REPLACE(#REF!,1,3,"XXX"),13,2,"XX")))</f>
        <v>#REF!</v>
      </c>
      <c r="K572" s="407"/>
      <c r="L572" s="407"/>
      <c r="M572" s="407"/>
      <c r="N572" s="408"/>
    </row>
    <row r="573" spans="1:14" ht="50.1" customHeight="1" x14ac:dyDescent="0.25">
      <c r="A573" s="399">
        <v>570</v>
      </c>
      <c r="B573" s="408"/>
      <c r="C573" s="410"/>
      <c r="D573" s="359"/>
      <c r="E573" s="359"/>
      <c r="F573" s="409"/>
      <c r="G573" s="359"/>
      <c r="H573" s="359"/>
      <c r="I573" s="359"/>
      <c r="J573" s="404" t="e">
        <f>IF(#REF!="","",IF(LEN(#REF!)&gt;14,IF(ISBLANK(#REF!),"",#REF!),REPLACE(REPLACE(#REF!,1,3,"XXX"),13,2,"XX")))</f>
        <v>#REF!</v>
      </c>
      <c r="K573" s="407"/>
      <c r="L573" s="407"/>
      <c r="M573" s="407"/>
      <c r="N573" s="408"/>
    </row>
    <row r="574" spans="1:14" ht="50.1" customHeight="1" x14ac:dyDescent="0.25">
      <c r="A574" s="406">
        <v>571</v>
      </c>
      <c r="B574" s="408"/>
      <c r="C574" s="410"/>
      <c r="D574" s="359"/>
      <c r="E574" s="359"/>
      <c r="F574" s="409"/>
      <c r="G574" s="359"/>
      <c r="H574" s="359"/>
      <c r="I574" s="359"/>
      <c r="J574" s="404" t="e">
        <f>IF(#REF!="","",IF(LEN(#REF!)&gt;14,IF(ISBLANK(#REF!),"",#REF!),REPLACE(REPLACE(#REF!,1,3,"XXX"),13,2,"XX")))</f>
        <v>#REF!</v>
      </c>
      <c r="K574" s="407"/>
      <c r="L574" s="407"/>
      <c r="M574" s="407"/>
      <c r="N574" s="408"/>
    </row>
    <row r="575" spans="1:14" ht="50.1" customHeight="1" x14ac:dyDescent="0.25">
      <c r="A575" s="399">
        <v>572</v>
      </c>
      <c r="B575" s="408"/>
      <c r="C575" s="410"/>
      <c r="D575" s="359"/>
      <c r="E575" s="359"/>
      <c r="F575" s="409"/>
      <c r="G575" s="359"/>
      <c r="H575" s="359"/>
      <c r="I575" s="359"/>
      <c r="J575" s="404" t="e">
        <f>IF(#REF!="","",IF(LEN(#REF!)&gt;14,IF(ISBLANK(#REF!),"",#REF!),REPLACE(REPLACE(#REF!,1,3,"XXX"),13,2,"XX")))</f>
        <v>#REF!</v>
      </c>
      <c r="K575" s="407"/>
      <c r="L575" s="407"/>
      <c r="M575" s="407"/>
      <c r="N575" s="408"/>
    </row>
    <row r="576" spans="1:14" ht="50.1" customHeight="1" x14ac:dyDescent="0.25">
      <c r="A576" s="399">
        <v>573</v>
      </c>
      <c r="B576" s="408"/>
      <c r="C576" s="410"/>
      <c r="D576" s="359"/>
      <c r="E576" s="359"/>
      <c r="F576" s="409"/>
      <c r="G576" s="359"/>
      <c r="H576" s="359"/>
      <c r="I576" s="359"/>
      <c r="J576" s="404" t="e">
        <f>IF(#REF!="","",IF(LEN(#REF!)&gt;14,IF(ISBLANK(#REF!),"",#REF!),REPLACE(REPLACE(#REF!,1,3,"XXX"),13,2,"XX")))</f>
        <v>#REF!</v>
      </c>
      <c r="K576" s="407"/>
      <c r="L576" s="407"/>
      <c r="M576" s="407"/>
      <c r="N576" s="408"/>
    </row>
    <row r="577" spans="1:14" ht="50.1" customHeight="1" x14ac:dyDescent="0.25">
      <c r="A577" s="406">
        <v>574</v>
      </c>
      <c r="B577" s="408"/>
      <c r="C577" s="410"/>
      <c r="D577" s="359"/>
      <c r="E577" s="359"/>
      <c r="F577" s="409"/>
      <c r="G577" s="359"/>
      <c r="H577" s="359"/>
      <c r="I577" s="359"/>
      <c r="J577" s="404" t="e">
        <f>IF(#REF!="","",IF(LEN(#REF!)&gt;14,IF(ISBLANK(#REF!),"",#REF!),REPLACE(REPLACE(#REF!,1,3,"XXX"),13,2,"XX")))</f>
        <v>#REF!</v>
      </c>
      <c r="K577" s="407"/>
      <c r="L577" s="407"/>
      <c r="M577" s="407"/>
      <c r="N577" s="408"/>
    </row>
    <row r="578" spans="1:14" ht="50.1" customHeight="1" x14ac:dyDescent="0.25">
      <c r="A578" s="399">
        <v>575</v>
      </c>
      <c r="B578" s="408"/>
      <c r="C578" s="410"/>
      <c r="D578" s="359"/>
      <c r="E578" s="359"/>
      <c r="F578" s="409"/>
      <c r="G578" s="359"/>
      <c r="H578" s="359"/>
      <c r="I578" s="359"/>
      <c r="J578" s="404" t="e">
        <f>IF(#REF!="","",IF(LEN(#REF!)&gt;14,IF(ISBLANK(#REF!),"",#REF!),REPLACE(REPLACE(#REF!,1,3,"XXX"),13,2,"XX")))</f>
        <v>#REF!</v>
      </c>
      <c r="K578" s="407"/>
      <c r="L578" s="407"/>
      <c r="M578" s="407"/>
      <c r="N578" s="408"/>
    </row>
    <row r="579" spans="1:14" ht="50.1" customHeight="1" x14ac:dyDescent="0.25">
      <c r="A579" s="399">
        <v>576</v>
      </c>
      <c r="B579" s="408"/>
      <c r="C579" s="410"/>
      <c r="D579" s="359"/>
      <c r="E579" s="359"/>
      <c r="F579" s="409"/>
      <c r="G579" s="359"/>
      <c r="H579" s="359"/>
      <c r="I579" s="359"/>
      <c r="J579" s="404" t="e">
        <f>IF(#REF!="","",IF(LEN(#REF!)&gt;14,IF(ISBLANK(#REF!),"",#REF!),REPLACE(REPLACE(#REF!,1,3,"XXX"),13,2,"XX")))</f>
        <v>#REF!</v>
      </c>
      <c r="K579" s="407"/>
      <c r="L579" s="407"/>
      <c r="M579" s="407"/>
      <c r="N579" s="408"/>
    </row>
    <row r="580" spans="1:14" ht="50.1" customHeight="1" x14ac:dyDescent="0.25">
      <c r="A580" s="406">
        <v>577</v>
      </c>
      <c r="B580" s="408"/>
      <c r="C580" s="410"/>
      <c r="D580" s="359"/>
      <c r="E580" s="359"/>
      <c r="F580" s="409"/>
      <c r="G580" s="359"/>
      <c r="H580" s="359"/>
      <c r="I580" s="359"/>
      <c r="J580" s="404" t="e">
        <f>IF(#REF!="","",IF(LEN(#REF!)&gt;14,IF(ISBLANK(#REF!),"",#REF!),REPLACE(REPLACE(#REF!,1,3,"XXX"),13,2,"XX")))</f>
        <v>#REF!</v>
      </c>
      <c r="K580" s="407"/>
      <c r="L580" s="407"/>
      <c r="M580" s="407"/>
      <c r="N580" s="408"/>
    </row>
    <row r="581" spans="1:14" ht="50.1" customHeight="1" x14ac:dyDescent="0.25">
      <c r="A581" s="399">
        <v>578</v>
      </c>
      <c r="B581" s="408"/>
      <c r="C581" s="410"/>
      <c r="D581" s="359"/>
      <c r="E581" s="359"/>
      <c r="F581" s="409"/>
      <c r="G581" s="359"/>
      <c r="H581" s="359"/>
      <c r="I581" s="359"/>
      <c r="J581" s="404" t="e">
        <f>IF(#REF!="","",IF(LEN(#REF!)&gt;14,IF(ISBLANK(#REF!),"",#REF!),REPLACE(REPLACE(#REF!,1,3,"XXX"),13,2,"XX")))</f>
        <v>#REF!</v>
      </c>
      <c r="K581" s="407"/>
      <c r="L581" s="407"/>
      <c r="M581" s="407"/>
      <c r="N581" s="408"/>
    </row>
    <row r="582" spans="1:14" ht="50.1" customHeight="1" x14ac:dyDescent="0.25">
      <c r="A582" s="399">
        <v>579</v>
      </c>
      <c r="B582" s="408"/>
      <c r="C582" s="410"/>
      <c r="D582" s="359"/>
      <c r="E582" s="359"/>
      <c r="F582" s="409"/>
      <c r="G582" s="359"/>
      <c r="H582" s="359"/>
      <c r="I582" s="359"/>
      <c r="J582" s="404" t="e">
        <f>IF(#REF!="","",IF(LEN(#REF!)&gt;14,IF(ISBLANK(#REF!),"",#REF!),REPLACE(REPLACE(#REF!,1,3,"XXX"),13,2,"XX")))</f>
        <v>#REF!</v>
      </c>
      <c r="K582" s="407"/>
      <c r="L582" s="407"/>
      <c r="M582" s="407"/>
      <c r="N582" s="408"/>
    </row>
    <row r="583" spans="1:14" ht="50.1" customHeight="1" x14ac:dyDescent="0.25">
      <c r="A583" s="406">
        <v>580</v>
      </c>
      <c r="B583" s="408"/>
      <c r="C583" s="410"/>
      <c r="D583" s="359"/>
      <c r="E583" s="359"/>
      <c r="F583" s="409"/>
      <c r="G583" s="359"/>
      <c r="H583" s="359"/>
      <c r="I583" s="359"/>
      <c r="J583" s="404" t="e">
        <f>IF(#REF!="","",IF(LEN(#REF!)&gt;14,IF(ISBLANK(#REF!),"",#REF!),REPLACE(REPLACE(#REF!,1,3,"XXX"),13,2,"XX")))</f>
        <v>#REF!</v>
      </c>
      <c r="K583" s="407"/>
      <c r="L583" s="407"/>
      <c r="M583" s="407"/>
      <c r="N583" s="408"/>
    </row>
    <row r="584" spans="1:14" ht="50.1" customHeight="1" x14ac:dyDescent="0.25">
      <c r="A584" s="399">
        <v>581</v>
      </c>
      <c r="B584" s="408"/>
      <c r="C584" s="410"/>
      <c r="D584" s="359"/>
      <c r="E584" s="359"/>
      <c r="F584" s="409"/>
      <c r="G584" s="359"/>
      <c r="H584" s="359"/>
      <c r="I584" s="359"/>
      <c r="J584" s="404" t="e">
        <f>IF(#REF!="","",IF(LEN(#REF!)&gt;14,IF(ISBLANK(#REF!),"",#REF!),REPLACE(REPLACE(#REF!,1,3,"XXX"),13,2,"XX")))</f>
        <v>#REF!</v>
      </c>
      <c r="K584" s="407"/>
      <c r="L584" s="407"/>
      <c r="M584" s="407"/>
      <c r="N584" s="408"/>
    </row>
    <row r="585" spans="1:14" ht="50.1" customHeight="1" x14ac:dyDescent="0.25">
      <c r="A585" s="399">
        <v>582</v>
      </c>
      <c r="B585" s="408"/>
      <c r="C585" s="410"/>
      <c r="D585" s="359"/>
      <c r="E585" s="359"/>
      <c r="F585" s="409"/>
      <c r="G585" s="359"/>
      <c r="H585" s="359"/>
      <c r="I585" s="359"/>
      <c r="J585" s="404" t="e">
        <f>IF(#REF!="","",IF(LEN(#REF!)&gt;14,IF(ISBLANK(#REF!),"",#REF!),REPLACE(REPLACE(#REF!,1,3,"XXX"),13,2,"XX")))</f>
        <v>#REF!</v>
      </c>
      <c r="K585" s="407"/>
      <c r="L585" s="407"/>
      <c r="M585" s="407"/>
      <c r="N585" s="408"/>
    </row>
    <row r="586" spans="1:14" ht="50.1" customHeight="1" x14ac:dyDescent="0.25">
      <c r="A586" s="406">
        <v>583</v>
      </c>
      <c r="B586" s="408"/>
      <c r="C586" s="410"/>
      <c r="D586" s="359"/>
      <c r="E586" s="359"/>
      <c r="F586" s="409"/>
      <c r="G586" s="359"/>
      <c r="H586" s="359"/>
      <c r="I586" s="359"/>
      <c r="J586" s="404" t="e">
        <f>IF(#REF!="","",IF(LEN(#REF!)&gt;14,IF(ISBLANK(#REF!),"",#REF!),REPLACE(REPLACE(#REF!,1,3,"XXX"),13,2,"XX")))</f>
        <v>#REF!</v>
      </c>
      <c r="K586" s="407"/>
      <c r="L586" s="407"/>
      <c r="M586" s="407"/>
      <c r="N586" s="408"/>
    </row>
    <row r="587" spans="1:14" ht="50.1" customHeight="1" x14ac:dyDescent="0.25">
      <c r="A587" s="399">
        <v>584</v>
      </c>
      <c r="B587" s="408"/>
      <c r="C587" s="410"/>
      <c r="D587" s="359"/>
      <c r="E587" s="359"/>
      <c r="F587" s="409"/>
      <c r="G587" s="359"/>
      <c r="H587" s="359"/>
      <c r="I587" s="359"/>
      <c r="J587" s="404" t="e">
        <f>IF(#REF!="","",IF(LEN(#REF!)&gt;14,IF(ISBLANK(#REF!),"",#REF!),REPLACE(REPLACE(#REF!,1,3,"XXX"),13,2,"XX")))</f>
        <v>#REF!</v>
      </c>
      <c r="K587" s="407"/>
      <c r="L587" s="407"/>
      <c r="M587" s="407"/>
      <c r="N587" s="408"/>
    </row>
    <row r="588" spans="1:14" ht="50.1" customHeight="1" x14ac:dyDescent="0.25">
      <c r="A588" s="399">
        <v>585</v>
      </c>
      <c r="B588" s="408"/>
      <c r="C588" s="410"/>
      <c r="D588" s="359"/>
      <c r="E588" s="359"/>
      <c r="F588" s="409"/>
      <c r="G588" s="359"/>
      <c r="H588" s="359"/>
      <c r="I588" s="359"/>
      <c r="J588" s="404" t="e">
        <f>IF(#REF!="","",IF(LEN(#REF!)&gt;14,IF(ISBLANK(#REF!),"",#REF!),REPLACE(REPLACE(#REF!,1,3,"XXX"),13,2,"XX")))</f>
        <v>#REF!</v>
      </c>
      <c r="K588" s="407"/>
      <c r="L588" s="407"/>
      <c r="M588" s="407"/>
      <c r="N588" s="408"/>
    </row>
    <row r="589" spans="1:14" ht="50.1" customHeight="1" x14ac:dyDescent="0.25">
      <c r="A589" s="406">
        <v>586</v>
      </c>
      <c r="B589" s="408"/>
      <c r="C589" s="410"/>
      <c r="D589" s="359"/>
      <c r="E589" s="359"/>
      <c r="F589" s="409"/>
      <c r="G589" s="359"/>
      <c r="H589" s="359"/>
      <c r="I589" s="359"/>
      <c r="J589" s="404" t="e">
        <f>IF(#REF!="","",IF(LEN(#REF!)&gt;14,IF(ISBLANK(#REF!),"",#REF!),REPLACE(REPLACE(#REF!,1,3,"XXX"),13,2,"XX")))</f>
        <v>#REF!</v>
      </c>
      <c r="K589" s="407"/>
      <c r="L589" s="407"/>
      <c r="M589" s="407"/>
      <c r="N589" s="408"/>
    </row>
    <row r="590" spans="1:14" ht="50.1" customHeight="1" x14ac:dyDescent="0.25">
      <c r="A590" s="399">
        <v>587</v>
      </c>
      <c r="B590" s="408"/>
      <c r="C590" s="410"/>
      <c r="D590" s="359"/>
      <c r="E590" s="359"/>
      <c r="F590" s="409"/>
      <c r="G590" s="359"/>
      <c r="H590" s="359"/>
      <c r="I590" s="359"/>
      <c r="J590" s="404" t="e">
        <f>IF(#REF!="","",IF(LEN(#REF!)&gt;14,IF(ISBLANK(#REF!),"",#REF!),REPLACE(REPLACE(#REF!,1,3,"XXX"),13,2,"XX")))</f>
        <v>#REF!</v>
      </c>
      <c r="K590" s="407"/>
      <c r="L590" s="407"/>
      <c r="M590" s="407"/>
      <c r="N590" s="408"/>
    </row>
    <row r="591" spans="1:14" ht="50.1" customHeight="1" x14ac:dyDescent="0.25">
      <c r="A591" s="399">
        <v>588</v>
      </c>
      <c r="B591" s="408"/>
      <c r="C591" s="410"/>
      <c r="D591" s="359"/>
      <c r="E591" s="359"/>
      <c r="F591" s="409"/>
      <c r="G591" s="359"/>
      <c r="H591" s="359"/>
      <c r="I591" s="359"/>
      <c r="J591" s="404" t="e">
        <f>IF(#REF!="","",IF(LEN(#REF!)&gt;14,IF(ISBLANK(#REF!),"",#REF!),REPLACE(REPLACE(#REF!,1,3,"XXX"),13,2,"XX")))</f>
        <v>#REF!</v>
      </c>
      <c r="K591" s="407"/>
      <c r="L591" s="407"/>
      <c r="M591" s="407"/>
      <c r="N591" s="408"/>
    </row>
    <row r="592" spans="1:14" ht="50.1" customHeight="1" x14ac:dyDescent="0.25">
      <c r="A592" s="406">
        <v>589</v>
      </c>
      <c r="B592" s="408"/>
      <c r="C592" s="410"/>
      <c r="D592" s="359"/>
      <c r="E592" s="359"/>
      <c r="F592" s="409"/>
      <c r="G592" s="359"/>
      <c r="H592" s="359"/>
      <c r="I592" s="359"/>
      <c r="J592" s="404" t="e">
        <f>IF(#REF!="","",IF(LEN(#REF!)&gt;14,IF(ISBLANK(#REF!),"",#REF!),REPLACE(REPLACE(#REF!,1,3,"XXX"),13,2,"XX")))</f>
        <v>#REF!</v>
      </c>
      <c r="K592" s="407"/>
      <c r="L592" s="407"/>
      <c r="M592" s="407"/>
      <c r="N592" s="408"/>
    </row>
    <row r="593" spans="1:14" ht="50.1" customHeight="1" x14ac:dyDescent="0.25">
      <c r="A593" s="399">
        <v>590</v>
      </c>
      <c r="B593" s="408"/>
      <c r="C593" s="410"/>
      <c r="D593" s="359"/>
      <c r="E593" s="359"/>
      <c r="F593" s="409"/>
      <c r="G593" s="359"/>
      <c r="H593" s="359"/>
      <c r="I593" s="359"/>
      <c r="J593" s="404" t="e">
        <f>IF(#REF!="","",IF(LEN(#REF!)&gt;14,IF(ISBLANK(#REF!),"",#REF!),REPLACE(REPLACE(#REF!,1,3,"XXX"),13,2,"XX")))</f>
        <v>#REF!</v>
      </c>
      <c r="K593" s="407"/>
      <c r="L593" s="407"/>
      <c r="M593" s="407"/>
      <c r="N593" s="408"/>
    </row>
    <row r="594" spans="1:14" ht="50.1" customHeight="1" x14ac:dyDescent="0.25">
      <c r="A594" s="399">
        <v>591</v>
      </c>
      <c r="B594" s="408"/>
      <c r="C594" s="410"/>
      <c r="D594" s="359"/>
      <c r="E594" s="359"/>
      <c r="F594" s="409"/>
      <c r="G594" s="359"/>
      <c r="H594" s="359"/>
      <c r="I594" s="359"/>
      <c r="J594" s="404" t="e">
        <f>IF(#REF!="","",IF(LEN(#REF!)&gt;14,IF(ISBLANK(#REF!),"",#REF!),REPLACE(REPLACE(#REF!,1,3,"XXX"),13,2,"XX")))</f>
        <v>#REF!</v>
      </c>
      <c r="K594" s="407"/>
      <c r="L594" s="407"/>
      <c r="M594" s="407"/>
      <c r="N594" s="408"/>
    </row>
    <row r="595" spans="1:14" ht="50.1" customHeight="1" x14ac:dyDescent="0.25">
      <c r="A595" s="406">
        <v>592</v>
      </c>
      <c r="B595" s="408"/>
      <c r="C595" s="410"/>
      <c r="D595" s="359"/>
      <c r="E595" s="359"/>
      <c r="F595" s="409"/>
      <c r="G595" s="359"/>
      <c r="H595" s="359"/>
      <c r="I595" s="359"/>
      <c r="J595" s="404" t="e">
        <f>IF(#REF!="","",IF(LEN(#REF!)&gt;14,IF(ISBLANK(#REF!),"",#REF!),REPLACE(REPLACE(#REF!,1,3,"XXX"),13,2,"XX")))</f>
        <v>#REF!</v>
      </c>
      <c r="K595" s="407"/>
      <c r="L595" s="407"/>
      <c r="M595" s="407"/>
      <c r="N595" s="408"/>
    </row>
    <row r="596" spans="1:14" ht="50.1" customHeight="1" x14ac:dyDescent="0.25">
      <c r="A596" s="399">
        <v>593</v>
      </c>
      <c r="B596" s="408"/>
      <c r="C596" s="410"/>
      <c r="D596" s="359"/>
      <c r="E596" s="359"/>
      <c r="F596" s="409"/>
      <c r="G596" s="359"/>
      <c r="H596" s="359"/>
      <c r="I596" s="359"/>
      <c r="J596" s="404" t="e">
        <f>IF(#REF!="","",IF(LEN(#REF!)&gt;14,IF(ISBLANK(#REF!),"",#REF!),REPLACE(REPLACE(#REF!,1,3,"XXX"),13,2,"XX")))</f>
        <v>#REF!</v>
      </c>
      <c r="K596" s="407"/>
      <c r="L596" s="407"/>
      <c r="M596" s="407"/>
      <c r="N596" s="408"/>
    </row>
    <row r="597" spans="1:14" ht="50.1" customHeight="1" x14ac:dyDescent="0.25">
      <c r="A597" s="399">
        <v>594</v>
      </c>
      <c r="B597" s="408"/>
      <c r="C597" s="410"/>
      <c r="D597" s="359"/>
      <c r="E597" s="359"/>
      <c r="F597" s="409"/>
      <c r="G597" s="359"/>
      <c r="H597" s="359"/>
      <c r="I597" s="359"/>
      <c r="J597" s="404" t="e">
        <f>IF(#REF!="","",IF(LEN(#REF!)&gt;14,IF(ISBLANK(#REF!),"",#REF!),REPLACE(REPLACE(#REF!,1,3,"XXX"),13,2,"XX")))</f>
        <v>#REF!</v>
      </c>
      <c r="K597" s="407"/>
      <c r="L597" s="407"/>
      <c r="M597" s="407"/>
      <c r="N597" s="408"/>
    </row>
    <row r="598" spans="1:14" ht="50.1" customHeight="1" x14ac:dyDescent="0.25">
      <c r="A598" s="406">
        <v>595</v>
      </c>
      <c r="B598" s="408"/>
      <c r="C598" s="410"/>
      <c r="D598" s="359"/>
      <c r="E598" s="359"/>
      <c r="F598" s="409"/>
      <c r="G598" s="359"/>
      <c r="H598" s="359"/>
      <c r="I598" s="359"/>
      <c r="J598" s="404" t="e">
        <f>IF(#REF!="","",IF(LEN(#REF!)&gt;14,IF(ISBLANK(#REF!),"",#REF!),REPLACE(REPLACE(#REF!,1,3,"XXX"),13,2,"XX")))</f>
        <v>#REF!</v>
      </c>
      <c r="K598" s="407"/>
      <c r="L598" s="407"/>
      <c r="M598" s="407"/>
      <c r="N598" s="408"/>
    </row>
    <row r="599" spans="1:14" ht="50.1" customHeight="1" x14ac:dyDescent="0.25">
      <c r="A599" s="399">
        <v>596</v>
      </c>
      <c r="B599" s="408"/>
      <c r="C599" s="410"/>
      <c r="D599" s="359"/>
      <c r="E599" s="359"/>
      <c r="F599" s="409"/>
      <c r="G599" s="359"/>
      <c r="H599" s="359"/>
      <c r="I599" s="359"/>
      <c r="J599" s="404" t="e">
        <f>IF(#REF!="","",IF(LEN(#REF!)&gt;14,IF(ISBLANK(#REF!),"",#REF!),REPLACE(REPLACE(#REF!,1,3,"XXX"),13,2,"XX")))</f>
        <v>#REF!</v>
      </c>
      <c r="K599" s="407"/>
      <c r="L599" s="407"/>
      <c r="M599" s="407"/>
      <c r="N599" s="408"/>
    </row>
    <row r="600" spans="1:14" ht="50.1" customHeight="1" x14ac:dyDescent="0.25">
      <c r="A600" s="399">
        <v>597</v>
      </c>
      <c r="B600" s="408"/>
      <c r="C600" s="410"/>
      <c r="D600" s="359"/>
      <c r="E600" s="359"/>
      <c r="F600" s="409"/>
      <c r="G600" s="359"/>
      <c r="H600" s="359"/>
      <c r="I600" s="359"/>
      <c r="J600" s="404" t="e">
        <f>IF(#REF!="","",IF(LEN(#REF!)&gt;14,IF(ISBLANK(#REF!),"",#REF!),REPLACE(REPLACE(#REF!,1,3,"XXX"),13,2,"XX")))</f>
        <v>#REF!</v>
      </c>
      <c r="K600" s="407"/>
      <c r="L600" s="407"/>
      <c r="M600" s="407"/>
      <c r="N600" s="408"/>
    </row>
    <row r="601" spans="1:14" ht="50.1" customHeight="1" x14ac:dyDescent="0.25">
      <c r="A601" s="406">
        <v>598</v>
      </c>
      <c r="B601" s="408"/>
      <c r="C601" s="410"/>
      <c r="D601" s="359"/>
      <c r="E601" s="359"/>
      <c r="F601" s="409"/>
      <c r="G601" s="359"/>
      <c r="H601" s="359"/>
      <c r="I601" s="359"/>
      <c r="J601" s="404" t="e">
        <f>IF(#REF!="","",IF(LEN(#REF!)&gt;14,IF(ISBLANK(#REF!),"",#REF!),REPLACE(REPLACE(#REF!,1,3,"XXX"),13,2,"XX")))</f>
        <v>#REF!</v>
      </c>
      <c r="K601" s="407"/>
      <c r="L601" s="407"/>
      <c r="M601" s="407"/>
      <c r="N601" s="408"/>
    </row>
    <row r="602" spans="1:14" ht="50.1" customHeight="1" x14ac:dyDescent="0.25">
      <c r="A602" s="399">
        <v>599</v>
      </c>
      <c r="B602" s="408"/>
      <c r="C602" s="410"/>
      <c r="D602" s="359"/>
      <c r="E602" s="359"/>
      <c r="F602" s="409"/>
      <c r="G602" s="359"/>
      <c r="H602" s="359"/>
      <c r="I602" s="359"/>
      <c r="J602" s="404" t="e">
        <f>IF(#REF!="","",IF(LEN(#REF!)&gt;14,IF(ISBLANK(#REF!),"",#REF!),REPLACE(REPLACE(#REF!,1,3,"XXX"),13,2,"XX")))</f>
        <v>#REF!</v>
      </c>
      <c r="K602" s="407"/>
      <c r="L602" s="407"/>
      <c r="M602" s="407"/>
      <c r="N602" s="408"/>
    </row>
    <row r="603" spans="1:14" ht="50.1" customHeight="1" x14ac:dyDescent="0.25">
      <c r="A603" s="399">
        <v>600</v>
      </c>
      <c r="B603" s="408"/>
      <c r="C603" s="410"/>
      <c r="D603" s="359"/>
      <c r="E603" s="359"/>
      <c r="F603" s="409"/>
      <c r="G603" s="359"/>
      <c r="H603" s="359"/>
      <c r="I603" s="359"/>
      <c r="J603" s="404" t="e">
        <f>IF(#REF!="","",IF(LEN(#REF!)&gt;14,IF(ISBLANK(#REF!),"",#REF!),REPLACE(REPLACE(#REF!,1,3,"XXX"),13,2,"XX")))</f>
        <v>#REF!</v>
      </c>
      <c r="K603" s="407"/>
      <c r="L603" s="407"/>
      <c r="M603" s="407"/>
      <c r="N603" s="408"/>
    </row>
    <row r="604" spans="1:14" ht="50.1" customHeight="1" x14ac:dyDescent="0.25">
      <c r="A604" s="406">
        <v>601</v>
      </c>
      <c r="B604" s="408"/>
      <c r="C604" s="410"/>
      <c r="D604" s="359"/>
      <c r="E604" s="359"/>
      <c r="F604" s="409"/>
      <c r="G604" s="359"/>
      <c r="H604" s="359"/>
      <c r="I604" s="359"/>
      <c r="J604" s="404" t="e">
        <f>IF(#REF!="","",IF(LEN(#REF!)&gt;14,IF(ISBLANK(#REF!),"",#REF!),REPLACE(REPLACE(#REF!,1,3,"XXX"),13,2,"XX")))</f>
        <v>#REF!</v>
      </c>
      <c r="K604" s="407"/>
      <c r="L604" s="407"/>
      <c r="M604" s="407"/>
      <c r="N604" s="408"/>
    </row>
    <row r="605" spans="1:14" ht="50.1" customHeight="1" x14ac:dyDescent="0.25">
      <c r="A605" s="399">
        <v>602</v>
      </c>
      <c r="B605" s="408"/>
      <c r="C605" s="410"/>
      <c r="D605" s="359"/>
      <c r="E605" s="359"/>
      <c r="F605" s="409"/>
      <c r="G605" s="359"/>
      <c r="H605" s="359"/>
      <c r="I605" s="359"/>
      <c r="J605" s="404" t="e">
        <f>IF(#REF!="","",IF(LEN(#REF!)&gt;14,IF(ISBLANK(#REF!),"",#REF!),REPLACE(REPLACE(#REF!,1,3,"XXX"),13,2,"XX")))</f>
        <v>#REF!</v>
      </c>
      <c r="K605" s="407"/>
      <c r="L605" s="407"/>
      <c r="M605" s="407"/>
      <c r="N605" s="408"/>
    </row>
    <row r="606" spans="1:14" ht="50.1" customHeight="1" x14ac:dyDescent="0.25">
      <c r="A606" s="399">
        <v>603</v>
      </c>
      <c r="B606" s="408"/>
      <c r="C606" s="410"/>
      <c r="D606" s="359"/>
      <c r="E606" s="359"/>
      <c r="F606" s="409"/>
      <c r="G606" s="359"/>
      <c r="H606" s="359"/>
      <c r="I606" s="359"/>
      <c r="J606" s="404" t="e">
        <f>IF(#REF!="","",IF(LEN(#REF!)&gt;14,IF(ISBLANK(#REF!),"",#REF!),REPLACE(REPLACE(#REF!,1,3,"XXX"),13,2,"XX")))</f>
        <v>#REF!</v>
      </c>
      <c r="K606" s="407"/>
      <c r="L606" s="407"/>
      <c r="M606" s="407"/>
      <c r="N606" s="408"/>
    </row>
    <row r="607" spans="1:14" ht="50.1" customHeight="1" x14ac:dyDescent="0.25">
      <c r="A607" s="406">
        <v>604</v>
      </c>
      <c r="B607" s="408"/>
      <c r="C607" s="410"/>
      <c r="D607" s="359"/>
      <c r="E607" s="359"/>
      <c r="F607" s="409"/>
      <c r="G607" s="359"/>
      <c r="H607" s="359"/>
      <c r="I607" s="359"/>
      <c r="J607" s="404" t="e">
        <f>IF(#REF!="","",IF(LEN(#REF!)&gt;14,IF(ISBLANK(#REF!),"",#REF!),REPLACE(REPLACE(#REF!,1,3,"XXX"),13,2,"XX")))</f>
        <v>#REF!</v>
      </c>
      <c r="K607" s="407"/>
      <c r="L607" s="407"/>
      <c r="M607" s="407"/>
      <c r="N607" s="408"/>
    </row>
    <row r="608" spans="1:14" ht="50.1" customHeight="1" x14ac:dyDescent="0.25">
      <c r="A608" s="399">
        <v>605</v>
      </c>
      <c r="B608" s="408"/>
      <c r="C608" s="410"/>
      <c r="D608" s="359"/>
      <c r="E608" s="359"/>
      <c r="F608" s="409"/>
      <c r="G608" s="359"/>
      <c r="H608" s="359"/>
      <c r="I608" s="359"/>
      <c r="J608" s="404" t="e">
        <f>IF(#REF!="","",IF(LEN(#REF!)&gt;14,IF(ISBLANK(#REF!),"",#REF!),REPLACE(REPLACE(#REF!,1,3,"XXX"),13,2,"XX")))</f>
        <v>#REF!</v>
      </c>
      <c r="K608" s="407"/>
      <c r="L608" s="407"/>
      <c r="M608" s="407"/>
      <c r="N608" s="408"/>
    </row>
    <row r="609" spans="1:14" ht="50.1" customHeight="1" x14ac:dyDescent="0.25">
      <c r="A609" s="399">
        <v>606</v>
      </c>
      <c r="B609" s="408"/>
      <c r="C609" s="410"/>
      <c r="D609" s="359"/>
      <c r="E609" s="359"/>
      <c r="F609" s="409"/>
      <c r="G609" s="359"/>
      <c r="H609" s="359"/>
      <c r="I609" s="359"/>
      <c r="J609" s="404" t="e">
        <f>IF(#REF!="","",IF(LEN(#REF!)&gt;14,IF(ISBLANK(#REF!),"",#REF!),REPLACE(REPLACE(#REF!,1,3,"XXX"),13,2,"XX")))</f>
        <v>#REF!</v>
      </c>
      <c r="K609" s="407"/>
      <c r="L609" s="407"/>
      <c r="M609" s="407"/>
      <c r="N609" s="408"/>
    </row>
    <row r="610" spans="1:14" ht="50.1" customHeight="1" x14ac:dyDescent="0.25">
      <c r="A610" s="406">
        <v>607</v>
      </c>
      <c r="B610" s="408"/>
      <c r="C610" s="410"/>
      <c r="D610" s="359"/>
      <c r="E610" s="359"/>
      <c r="F610" s="409"/>
      <c r="G610" s="359"/>
      <c r="H610" s="359"/>
      <c r="I610" s="359"/>
      <c r="J610" s="404" t="e">
        <f>IF(#REF!="","",IF(LEN(#REF!)&gt;14,IF(ISBLANK(#REF!),"",#REF!),REPLACE(REPLACE(#REF!,1,3,"XXX"),13,2,"XX")))</f>
        <v>#REF!</v>
      </c>
      <c r="K610" s="407"/>
      <c r="L610" s="407"/>
      <c r="M610" s="407"/>
      <c r="N610" s="408"/>
    </row>
    <row r="611" spans="1:14" ht="50.1" customHeight="1" x14ac:dyDescent="0.25">
      <c r="A611" s="399">
        <v>608</v>
      </c>
      <c r="B611" s="408"/>
      <c r="C611" s="410"/>
      <c r="D611" s="359"/>
      <c r="E611" s="359"/>
      <c r="F611" s="409"/>
      <c r="G611" s="359"/>
      <c r="H611" s="359"/>
      <c r="I611" s="359"/>
      <c r="J611" s="404" t="e">
        <f>IF(#REF!="","",IF(LEN(#REF!)&gt;14,IF(ISBLANK(#REF!),"",#REF!),REPLACE(REPLACE(#REF!,1,3,"XXX"),13,2,"XX")))</f>
        <v>#REF!</v>
      </c>
      <c r="K611" s="407"/>
      <c r="L611" s="407"/>
      <c r="M611" s="407"/>
      <c r="N611" s="408"/>
    </row>
    <row r="612" spans="1:14" ht="50.1" customHeight="1" x14ac:dyDescent="0.25">
      <c r="A612" s="399">
        <v>609</v>
      </c>
      <c r="B612" s="408"/>
      <c r="C612" s="410"/>
      <c r="D612" s="359"/>
      <c r="E612" s="359"/>
      <c r="F612" s="409"/>
      <c r="G612" s="359"/>
      <c r="H612" s="359"/>
      <c r="I612" s="359"/>
      <c r="J612" s="404" t="e">
        <f>IF(#REF!="","",IF(LEN(#REF!)&gt;14,IF(ISBLANK(#REF!),"",#REF!),REPLACE(REPLACE(#REF!,1,3,"XXX"),13,2,"XX")))</f>
        <v>#REF!</v>
      </c>
      <c r="K612" s="407"/>
      <c r="L612" s="407"/>
      <c r="M612" s="407"/>
      <c r="N612" s="408"/>
    </row>
    <row r="613" spans="1:14" ht="50.1" customHeight="1" x14ac:dyDescent="0.25">
      <c r="A613" s="406">
        <v>610</v>
      </c>
      <c r="B613" s="408"/>
      <c r="C613" s="410"/>
      <c r="D613" s="359"/>
      <c r="E613" s="359"/>
      <c r="F613" s="409"/>
      <c r="G613" s="359"/>
      <c r="H613" s="359"/>
      <c r="I613" s="359"/>
      <c r="J613" s="404" t="e">
        <f>IF(#REF!="","",IF(LEN(#REF!)&gt;14,IF(ISBLANK(#REF!),"",#REF!),REPLACE(REPLACE(#REF!,1,3,"XXX"),13,2,"XX")))</f>
        <v>#REF!</v>
      </c>
      <c r="K613" s="407"/>
      <c r="L613" s="407"/>
      <c r="M613" s="407"/>
      <c r="N613" s="408"/>
    </row>
    <row r="614" spans="1:14" ht="50.1" customHeight="1" x14ac:dyDescent="0.25">
      <c r="A614" s="399">
        <v>611</v>
      </c>
      <c r="B614" s="408"/>
      <c r="C614" s="410"/>
      <c r="D614" s="359"/>
      <c r="E614" s="359"/>
      <c r="F614" s="409"/>
      <c r="G614" s="359"/>
      <c r="H614" s="359"/>
      <c r="I614" s="359"/>
      <c r="J614" s="404" t="e">
        <f>IF(#REF!="","",IF(LEN(#REF!)&gt;14,IF(ISBLANK(#REF!),"",#REF!),REPLACE(REPLACE(#REF!,1,3,"XXX"),13,2,"XX")))</f>
        <v>#REF!</v>
      </c>
      <c r="K614" s="407"/>
      <c r="L614" s="407"/>
      <c r="M614" s="407"/>
      <c r="N614" s="408"/>
    </row>
    <row r="615" spans="1:14" ht="50.1" customHeight="1" x14ac:dyDescent="0.25">
      <c r="A615" s="399">
        <v>612</v>
      </c>
      <c r="B615" s="408"/>
      <c r="C615" s="410"/>
      <c r="D615" s="359"/>
      <c r="E615" s="359"/>
      <c r="F615" s="409"/>
      <c r="G615" s="359"/>
      <c r="H615" s="359"/>
      <c r="I615" s="359"/>
      <c r="J615" s="404" t="e">
        <f>IF(#REF!="","",IF(LEN(#REF!)&gt;14,IF(ISBLANK(#REF!),"",#REF!),REPLACE(REPLACE(#REF!,1,3,"XXX"),13,2,"XX")))</f>
        <v>#REF!</v>
      </c>
      <c r="K615" s="407"/>
      <c r="L615" s="407"/>
      <c r="M615" s="407"/>
      <c r="N615" s="408"/>
    </row>
    <row r="616" spans="1:14" ht="50.1" customHeight="1" x14ac:dyDescent="0.25">
      <c r="A616" s="406">
        <v>613</v>
      </c>
      <c r="B616" s="408"/>
      <c r="C616" s="410"/>
      <c r="D616" s="359"/>
      <c r="E616" s="359"/>
      <c r="F616" s="409"/>
      <c r="G616" s="359"/>
      <c r="H616" s="359"/>
      <c r="I616" s="359"/>
      <c r="J616" s="404" t="e">
        <f>IF(#REF!="","",IF(LEN(#REF!)&gt;14,IF(ISBLANK(#REF!),"",#REF!),REPLACE(REPLACE(#REF!,1,3,"XXX"),13,2,"XX")))</f>
        <v>#REF!</v>
      </c>
      <c r="K616" s="407"/>
      <c r="L616" s="407"/>
      <c r="M616" s="407"/>
      <c r="N616" s="408"/>
    </row>
    <row r="617" spans="1:14" ht="50.1" customHeight="1" x14ac:dyDescent="0.25">
      <c r="A617" s="399">
        <v>614</v>
      </c>
      <c r="B617" s="408"/>
      <c r="C617" s="410"/>
      <c r="D617" s="359"/>
      <c r="E617" s="359"/>
      <c r="F617" s="409"/>
      <c r="G617" s="359"/>
      <c r="H617" s="359"/>
      <c r="I617" s="359"/>
      <c r="J617" s="404" t="e">
        <f>IF(#REF!="","",IF(LEN(#REF!)&gt;14,IF(ISBLANK(#REF!),"",#REF!),REPLACE(REPLACE(#REF!,1,3,"XXX"),13,2,"XX")))</f>
        <v>#REF!</v>
      </c>
      <c r="K617" s="407"/>
      <c r="L617" s="407"/>
      <c r="M617" s="407"/>
      <c r="N617" s="408"/>
    </row>
    <row r="618" spans="1:14" ht="50.1" customHeight="1" x14ac:dyDescent="0.25">
      <c r="A618" s="399">
        <v>615</v>
      </c>
      <c r="B618" s="408"/>
      <c r="C618" s="410"/>
      <c r="D618" s="359"/>
      <c r="E618" s="359"/>
      <c r="F618" s="409"/>
      <c r="G618" s="359"/>
      <c r="H618" s="359"/>
      <c r="I618" s="359"/>
      <c r="J618" s="404" t="e">
        <f>IF(#REF!="","",IF(LEN(#REF!)&gt;14,IF(ISBLANK(#REF!),"",#REF!),REPLACE(REPLACE(#REF!,1,3,"XXX"),13,2,"XX")))</f>
        <v>#REF!</v>
      </c>
      <c r="K618" s="407"/>
      <c r="L618" s="407"/>
      <c r="M618" s="407"/>
      <c r="N618" s="408"/>
    </row>
    <row r="619" spans="1:14" ht="50.1" customHeight="1" x14ac:dyDescent="0.25">
      <c r="A619" s="406">
        <v>616</v>
      </c>
      <c r="B619" s="408"/>
      <c r="C619" s="410"/>
      <c r="D619" s="359"/>
      <c r="E619" s="359"/>
      <c r="F619" s="409"/>
      <c r="G619" s="359"/>
      <c r="H619" s="359"/>
      <c r="I619" s="359"/>
      <c r="J619" s="404" t="e">
        <f>IF(#REF!="","",IF(LEN(#REF!)&gt;14,IF(ISBLANK(#REF!),"",#REF!),REPLACE(REPLACE(#REF!,1,3,"XXX"),13,2,"XX")))</f>
        <v>#REF!</v>
      </c>
      <c r="K619" s="407"/>
      <c r="L619" s="407"/>
      <c r="M619" s="407"/>
      <c r="N619" s="408"/>
    </row>
    <row r="620" spans="1:14" ht="50.1" customHeight="1" x14ac:dyDescent="0.25">
      <c r="A620" s="399">
        <v>617</v>
      </c>
      <c r="B620" s="408"/>
      <c r="C620" s="410"/>
      <c r="D620" s="359"/>
      <c r="E620" s="359"/>
      <c r="F620" s="409"/>
      <c r="G620" s="359"/>
      <c r="H620" s="359"/>
      <c r="I620" s="359"/>
      <c r="J620" s="404" t="e">
        <f>IF(#REF!="","",IF(LEN(#REF!)&gt;14,IF(ISBLANK(#REF!),"",#REF!),REPLACE(REPLACE(#REF!,1,3,"XXX"),13,2,"XX")))</f>
        <v>#REF!</v>
      </c>
      <c r="K620" s="407"/>
      <c r="L620" s="407"/>
      <c r="M620" s="407"/>
      <c r="N620" s="408"/>
    </row>
    <row r="621" spans="1:14" ht="50.1" customHeight="1" x14ac:dyDescent="0.25">
      <c r="A621" s="399">
        <v>618</v>
      </c>
      <c r="B621" s="408"/>
      <c r="C621" s="410"/>
      <c r="D621" s="359"/>
      <c r="E621" s="359"/>
      <c r="F621" s="409"/>
      <c r="G621" s="359"/>
      <c r="H621" s="359"/>
      <c r="I621" s="359"/>
      <c r="J621" s="404" t="e">
        <f>IF(#REF!="","",IF(LEN(#REF!)&gt;14,IF(ISBLANK(#REF!),"",#REF!),REPLACE(REPLACE(#REF!,1,3,"XXX"),13,2,"XX")))</f>
        <v>#REF!</v>
      </c>
      <c r="K621" s="407"/>
      <c r="L621" s="407"/>
      <c r="M621" s="407"/>
      <c r="N621" s="408"/>
    </row>
    <row r="622" spans="1:14" ht="50.1" customHeight="1" x14ac:dyDescent="0.25">
      <c r="A622" s="406">
        <v>619</v>
      </c>
      <c r="B622" s="408"/>
      <c r="C622" s="410"/>
      <c r="D622" s="359"/>
      <c r="E622" s="359"/>
      <c r="F622" s="409"/>
      <c r="G622" s="359"/>
      <c r="H622" s="359"/>
      <c r="I622" s="359"/>
      <c r="J622" s="404" t="e">
        <f>IF(#REF!="","",IF(LEN(#REF!)&gt;14,IF(ISBLANK(#REF!),"",#REF!),REPLACE(REPLACE(#REF!,1,3,"XXX"),13,2,"XX")))</f>
        <v>#REF!</v>
      </c>
      <c r="K622" s="407"/>
      <c r="L622" s="407"/>
      <c r="M622" s="407"/>
      <c r="N622" s="408"/>
    </row>
    <row r="623" spans="1:14" ht="50.1" customHeight="1" x14ac:dyDescent="0.25">
      <c r="A623" s="399">
        <v>620</v>
      </c>
      <c r="B623" s="408"/>
      <c r="C623" s="410"/>
      <c r="D623" s="359"/>
      <c r="E623" s="359"/>
      <c r="F623" s="409"/>
      <c r="G623" s="359"/>
      <c r="H623" s="359"/>
      <c r="I623" s="359"/>
      <c r="J623" s="404" t="e">
        <f>IF(#REF!="","",IF(LEN(#REF!)&gt;14,IF(ISBLANK(#REF!),"",#REF!),REPLACE(REPLACE(#REF!,1,3,"XXX"),13,2,"XX")))</f>
        <v>#REF!</v>
      </c>
      <c r="K623" s="407"/>
      <c r="L623" s="407"/>
      <c r="M623" s="407"/>
      <c r="N623" s="408"/>
    </row>
    <row r="624" spans="1:14" ht="50.1" customHeight="1" x14ac:dyDescent="0.25">
      <c r="A624" s="399">
        <v>621</v>
      </c>
      <c r="B624" s="408"/>
      <c r="C624" s="410"/>
      <c r="D624" s="359"/>
      <c r="E624" s="359"/>
      <c r="F624" s="409"/>
      <c r="G624" s="359"/>
      <c r="H624" s="359"/>
      <c r="I624" s="359"/>
      <c r="J624" s="404" t="e">
        <f>IF(#REF!="","",IF(LEN(#REF!)&gt;14,IF(ISBLANK(#REF!),"",#REF!),REPLACE(REPLACE(#REF!,1,3,"XXX"),13,2,"XX")))</f>
        <v>#REF!</v>
      </c>
      <c r="K624" s="407"/>
      <c r="L624" s="407"/>
      <c r="M624" s="407"/>
      <c r="N624" s="408"/>
    </row>
    <row r="625" spans="1:14" ht="50.1" customHeight="1" x14ac:dyDescent="0.25">
      <c r="A625" s="406">
        <v>622</v>
      </c>
      <c r="B625" s="408"/>
      <c r="C625" s="410"/>
      <c r="D625" s="359"/>
      <c r="E625" s="359"/>
      <c r="F625" s="409"/>
      <c r="G625" s="359"/>
      <c r="H625" s="359"/>
      <c r="I625" s="359"/>
      <c r="J625" s="404" t="e">
        <f>IF(#REF!="","",IF(LEN(#REF!)&gt;14,IF(ISBLANK(#REF!),"",#REF!),REPLACE(REPLACE(#REF!,1,3,"XXX"),13,2,"XX")))</f>
        <v>#REF!</v>
      </c>
      <c r="K625" s="407"/>
      <c r="L625" s="407"/>
      <c r="M625" s="407"/>
      <c r="N625" s="408"/>
    </row>
    <row r="626" spans="1:14" ht="50.1" customHeight="1" x14ac:dyDescent="0.25">
      <c r="A626" s="399">
        <v>623</v>
      </c>
      <c r="B626" s="408"/>
      <c r="C626" s="410"/>
      <c r="D626" s="359"/>
      <c r="E626" s="359"/>
      <c r="F626" s="409"/>
      <c r="G626" s="359"/>
      <c r="H626" s="359"/>
      <c r="I626" s="359"/>
      <c r="J626" s="404" t="e">
        <f>IF(#REF!="","",IF(LEN(#REF!)&gt;14,IF(ISBLANK(#REF!),"",#REF!),REPLACE(REPLACE(#REF!,1,3,"XXX"),13,2,"XX")))</f>
        <v>#REF!</v>
      </c>
      <c r="K626" s="407"/>
      <c r="L626" s="407"/>
      <c r="M626" s="407"/>
      <c r="N626" s="408"/>
    </row>
    <row r="627" spans="1:14" ht="50.1" customHeight="1" x14ac:dyDescent="0.25">
      <c r="A627" s="399">
        <v>624</v>
      </c>
      <c r="B627" s="408"/>
      <c r="C627" s="410"/>
      <c r="D627" s="359"/>
      <c r="E627" s="359"/>
      <c r="F627" s="409"/>
      <c r="G627" s="359"/>
      <c r="H627" s="359"/>
      <c r="I627" s="359"/>
      <c r="J627" s="404" t="e">
        <f>IF(#REF!="","",IF(LEN(#REF!)&gt;14,IF(ISBLANK(#REF!),"",#REF!),REPLACE(REPLACE(#REF!,1,3,"XXX"),13,2,"XX")))</f>
        <v>#REF!</v>
      </c>
      <c r="K627" s="407"/>
      <c r="L627" s="407"/>
      <c r="M627" s="407"/>
      <c r="N627" s="408"/>
    </row>
    <row r="628" spans="1:14" ht="50.1" customHeight="1" x14ac:dyDescent="0.25">
      <c r="A628" s="406">
        <v>625</v>
      </c>
      <c r="B628" s="408"/>
      <c r="C628" s="410"/>
      <c r="D628" s="359"/>
      <c r="E628" s="359"/>
      <c r="F628" s="409"/>
      <c r="G628" s="359"/>
      <c r="H628" s="359"/>
      <c r="I628" s="359"/>
      <c r="J628" s="404" t="e">
        <f>IF(#REF!="","",IF(LEN(#REF!)&gt;14,IF(ISBLANK(#REF!),"",#REF!),REPLACE(REPLACE(#REF!,1,3,"XXX"),13,2,"XX")))</f>
        <v>#REF!</v>
      </c>
      <c r="K628" s="407"/>
      <c r="L628" s="407"/>
      <c r="M628" s="407"/>
      <c r="N628" s="408"/>
    </row>
    <row r="629" spans="1:14" ht="50.1" customHeight="1" x14ac:dyDescent="0.25">
      <c r="A629" s="399">
        <v>626</v>
      </c>
      <c r="B629" s="408"/>
      <c r="C629" s="410"/>
      <c r="D629" s="359"/>
      <c r="E629" s="359"/>
      <c r="F629" s="409"/>
      <c r="G629" s="359"/>
      <c r="H629" s="359"/>
      <c r="I629" s="359"/>
      <c r="J629" s="404" t="e">
        <f>IF(#REF!="","",IF(LEN(#REF!)&gt;14,IF(ISBLANK(#REF!),"",#REF!),REPLACE(REPLACE(#REF!,1,3,"XXX"),13,2,"XX")))</f>
        <v>#REF!</v>
      </c>
      <c r="K629" s="407"/>
      <c r="L629" s="407"/>
      <c r="M629" s="407"/>
      <c r="N629" s="408"/>
    </row>
    <row r="630" spans="1:14" ht="50.1" customHeight="1" x14ac:dyDescent="0.25">
      <c r="A630" s="399">
        <v>627</v>
      </c>
      <c r="B630" s="408"/>
      <c r="C630" s="410"/>
      <c r="D630" s="359"/>
      <c r="E630" s="359"/>
      <c r="F630" s="409"/>
      <c r="G630" s="359"/>
      <c r="H630" s="359"/>
      <c r="I630" s="359"/>
      <c r="J630" s="404" t="e">
        <f>IF(#REF!="","",IF(LEN(#REF!)&gt;14,IF(ISBLANK(#REF!),"",#REF!),REPLACE(REPLACE(#REF!,1,3,"XXX"),13,2,"XX")))</f>
        <v>#REF!</v>
      </c>
      <c r="K630" s="407"/>
      <c r="L630" s="407"/>
      <c r="M630" s="407"/>
      <c r="N630" s="408"/>
    </row>
    <row r="631" spans="1:14" ht="50.1" customHeight="1" x14ac:dyDescent="0.25">
      <c r="A631" s="406">
        <v>628</v>
      </c>
      <c r="B631" s="408"/>
      <c r="C631" s="410"/>
      <c r="D631" s="359"/>
      <c r="E631" s="359"/>
      <c r="F631" s="409"/>
      <c r="G631" s="359"/>
      <c r="H631" s="359"/>
      <c r="I631" s="359"/>
      <c r="J631" s="404" t="e">
        <f>IF(#REF!="","",IF(LEN(#REF!)&gt;14,IF(ISBLANK(#REF!),"",#REF!),REPLACE(REPLACE(#REF!,1,3,"XXX"),13,2,"XX")))</f>
        <v>#REF!</v>
      </c>
      <c r="K631" s="407"/>
      <c r="L631" s="407"/>
      <c r="M631" s="407"/>
      <c r="N631" s="408"/>
    </row>
    <row r="632" spans="1:14" ht="50.1" customHeight="1" x14ac:dyDescent="0.25">
      <c r="A632" s="399">
        <v>629</v>
      </c>
      <c r="B632" s="408"/>
      <c r="C632" s="410"/>
      <c r="D632" s="359"/>
      <c r="E632" s="359"/>
      <c r="F632" s="409"/>
      <c r="G632" s="359"/>
      <c r="H632" s="359"/>
      <c r="I632" s="359"/>
      <c r="J632" s="404" t="e">
        <f>IF(#REF!="","",IF(LEN(#REF!)&gt;14,IF(ISBLANK(#REF!),"",#REF!),REPLACE(REPLACE(#REF!,1,3,"XXX"),13,2,"XX")))</f>
        <v>#REF!</v>
      </c>
      <c r="K632" s="407"/>
      <c r="L632" s="407"/>
      <c r="M632" s="407"/>
      <c r="N632" s="408"/>
    </row>
    <row r="633" spans="1:14" ht="50.1" customHeight="1" x14ac:dyDescent="0.25">
      <c r="A633" s="399">
        <v>630</v>
      </c>
      <c r="B633" s="408"/>
      <c r="C633" s="410"/>
      <c r="D633" s="359"/>
      <c r="E633" s="359"/>
      <c r="F633" s="409"/>
      <c r="G633" s="359"/>
      <c r="H633" s="359"/>
      <c r="I633" s="359"/>
      <c r="J633" s="404" t="e">
        <f>IF(#REF!="","",IF(LEN(#REF!)&gt;14,IF(ISBLANK(#REF!),"",#REF!),REPLACE(REPLACE(#REF!,1,3,"XXX"),13,2,"XX")))</f>
        <v>#REF!</v>
      </c>
      <c r="K633" s="407"/>
      <c r="L633" s="407"/>
      <c r="M633" s="407"/>
      <c r="N633" s="408"/>
    </row>
    <row r="634" spans="1:14" ht="50.1" customHeight="1" x14ac:dyDescent="0.25">
      <c r="A634" s="406">
        <v>631</v>
      </c>
      <c r="B634" s="408"/>
      <c r="C634" s="410"/>
      <c r="D634" s="359"/>
      <c r="E634" s="359"/>
      <c r="F634" s="409"/>
      <c r="G634" s="359"/>
      <c r="H634" s="359"/>
      <c r="I634" s="359"/>
      <c r="J634" s="404" t="e">
        <f>IF(#REF!="","",IF(LEN(#REF!)&gt;14,IF(ISBLANK(#REF!),"",#REF!),REPLACE(REPLACE(#REF!,1,3,"XXX"),13,2,"XX")))</f>
        <v>#REF!</v>
      </c>
      <c r="K634" s="407"/>
      <c r="L634" s="407"/>
      <c r="M634" s="407"/>
      <c r="N634" s="408"/>
    </row>
    <row r="635" spans="1:14" ht="50.1" customHeight="1" x14ac:dyDescent="0.25">
      <c r="A635" s="399">
        <v>632</v>
      </c>
      <c r="B635" s="408"/>
      <c r="C635" s="410"/>
      <c r="D635" s="359"/>
      <c r="E635" s="359"/>
      <c r="F635" s="409"/>
      <c r="G635" s="359"/>
      <c r="H635" s="359"/>
      <c r="I635" s="359"/>
      <c r="J635" s="404" t="e">
        <f>IF(#REF!="","",IF(LEN(#REF!)&gt;14,IF(ISBLANK(#REF!),"",#REF!),REPLACE(REPLACE(#REF!,1,3,"XXX"),13,2,"XX")))</f>
        <v>#REF!</v>
      </c>
      <c r="K635" s="407"/>
      <c r="L635" s="407"/>
      <c r="M635" s="407"/>
      <c r="N635" s="408"/>
    </row>
    <row r="636" spans="1:14" ht="50.1" customHeight="1" x14ac:dyDescent="0.25">
      <c r="A636" s="399">
        <v>633</v>
      </c>
      <c r="B636" s="408"/>
      <c r="C636" s="410"/>
      <c r="D636" s="359"/>
      <c r="E636" s="359"/>
      <c r="F636" s="409"/>
      <c r="G636" s="359"/>
      <c r="H636" s="359"/>
      <c r="I636" s="359"/>
      <c r="J636" s="404" t="e">
        <f>IF(#REF!="","",IF(LEN(#REF!)&gt;14,IF(ISBLANK(#REF!),"",#REF!),REPLACE(REPLACE(#REF!,1,3,"XXX"),13,2,"XX")))</f>
        <v>#REF!</v>
      </c>
      <c r="K636" s="407"/>
      <c r="L636" s="407"/>
      <c r="M636" s="407"/>
      <c r="N636" s="408"/>
    </row>
    <row r="637" spans="1:14" ht="50.1" customHeight="1" x14ac:dyDescent="0.25">
      <c r="A637" s="406">
        <v>634</v>
      </c>
      <c r="B637" s="408"/>
      <c r="C637" s="410"/>
      <c r="D637" s="359"/>
      <c r="E637" s="359"/>
      <c r="F637" s="409"/>
      <c r="G637" s="359"/>
      <c r="H637" s="359"/>
      <c r="I637" s="359"/>
      <c r="J637" s="404" t="e">
        <f>IF(#REF!="","",IF(LEN(#REF!)&gt;14,IF(ISBLANK(#REF!),"",#REF!),REPLACE(REPLACE(#REF!,1,3,"XXX"),13,2,"XX")))</f>
        <v>#REF!</v>
      </c>
      <c r="K637" s="407"/>
      <c r="L637" s="407"/>
      <c r="M637" s="407"/>
      <c r="N637" s="408"/>
    </row>
    <row r="638" spans="1:14" ht="50.1" customHeight="1" x14ac:dyDescent="0.25">
      <c r="A638" s="399">
        <v>635</v>
      </c>
      <c r="B638" s="408"/>
      <c r="C638" s="410"/>
      <c r="D638" s="359"/>
      <c r="E638" s="359"/>
      <c r="F638" s="409"/>
      <c r="G638" s="359"/>
      <c r="H638" s="359"/>
      <c r="I638" s="359"/>
      <c r="J638" s="404" t="e">
        <f>IF(#REF!="","",IF(LEN(#REF!)&gt;14,IF(ISBLANK(#REF!),"",#REF!),REPLACE(REPLACE(#REF!,1,3,"XXX"),13,2,"XX")))</f>
        <v>#REF!</v>
      </c>
      <c r="K638" s="407"/>
      <c r="L638" s="407"/>
      <c r="M638" s="407"/>
      <c r="N638" s="408"/>
    </row>
    <row r="639" spans="1:14" ht="50.1" customHeight="1" x14ac:dyDescent="0.25">
      <c r="A639" s="399">
        <v>636</v>
      </c>
      <c r="B639" s="408"/>
      <c r="C639" s="410"/>
      <c r="D639" s="359"/>
      <c r="E639" s="359"/>
      <c r="F639" s="409"/>
      <c r="G639" s="359"/>
      <c r="H639" s="359"/>
      <c r="I639" s="359"/>
      <c r="J639" s="404" t="e">
        <f>IF(#REF!="","",IF(LEN(#REF!)&gt;14,IF(ISBLANK(#REF!),"",#REF!),REPLACE(REPLACE(#REF!,1,3,"XXX"),13,2,"XX")))</f>
        <v>#REF!</v>
      </c>
      <c r="K639" s="407"/>
      <c r="L639" s="407"/>
      <c r="M639" s="407"/>
      <c r="N639" s="408"/>
    </row>
    <row r="640" spans="1:14" ht="50.1" customHeight="1" x14ac:dyDescent="0.25">
      <c r="A640" s="406">
        <v>637</v>
      </c>
      <c r="B640" s="408"/>
      <c r="C640" s="410"/>
      <c r="D640" s="359"/>
      <c r="E640" s="359"/>
      <c r="F640" s="409"/>
      <c r="G640" s="359"/>
      <c r="H640" s="359"/>
      <c r="I640" s="359"/>
      <c r="J640" s="404" t="e">
        <f>IF(#REF!="","",IF(LEN(#REF!)&gt;14,IF(ISBLANK(#REF!),"",#REF!),REPLACE(REPLACE(#REF!,1,3,"XXX"),13,2,"XX")))</f>
        <v>#REF!</v>
      </c>
      <c r="K640" s="407"/>
      <c r="L640" s="407"/>
      <c r="M640" s="407"/>
      <c r="N640" s="408"/>
    </row>
    <row r="641" spans="1:14" ht="50.1" customHeight="1" x14ac:dyDescent="0.25">
      <c r="A641" s="399">
        <v>638</v>
      </c>
      <c r="B641" s="408"/>
      <c r="C641" s="410"/>
      <c r="D641" s="359"/>
      <c r="E641" s="359"/>
      <c r="F641" s="409"/>
      <c r="G641" s="359"/>
      <c r="H641" s="359"/>
      <c r="I641" s="359"/>
      <c r="J641" s="404" t="e">
        <f>IF(#REF!="","",IF(LEN(#REF!)&gt;14,IF(ISBLANK(#REF!),"",#REF!),REPLACE(REPLACE(#REF!,1,3,"XXX"),13,2,"XX")))</f>
        <v>#REF!</v>
      </c>
      <c r="K641" s="407"/>
      <c r="L641" s="407"/>
      <c r="M641" s="407"/>
      <c r="N641" s="408"/>
    </row>
    <row r="642" spans="1:14" ht="50.1" customHeight="1" x14ac:dyDescent="0.25">
      <c r="A642" s="399">
        <v>639</v>
      </c>
      <c r="B642" s="408"/>
      <c r="C642" s="410"/>
      <c r="D642" s="359"/>
      <c r="E642" s="359"/>
      <c r="F642" s="409"/>
      <c r="G642" s="359"/>
      <c r="H642" s="359"/>
      <c r="I642" s="359"/>
      <c r="J642" s="404" t="e">
        <f>IF(#REF!="","",IF(LEN(#REF!)&gt;14,IF(ISBLANK(#REF!),"",#REF!),REPLACE(REPLACE(#REF!,1,3,"XXX"),13,2,"XX")))</f>
        <v>#REF!</v>
      </c>
      <c r="K642" s="407"/>
      <c r="L642" s="407"/>
      <c r="M642" s="407"/>
      <c r="N642" s="408"/>
    </row>
    <row r="643" spans="1:14" ht="50.1" customHeight="1" x14ac:dyDescent="0.25">
      <c r="A643" s="406">
        <v>640</v>
      </c>
      <c r="B643" s="408"/>
      <c r="C643" s="410"/>
      <c r="D643" s="359"/>
      <c r="E643" s="359"/>
      <c r="F643" s="409"/>
      <c r="G643" s="359"/>
      <c r="H643" s="359"/>
      <c r="I643" s="359"/>
      <c r="J643" s="404" t="e">
        <f>IF(#REF!="","",IF(LEN(#REF!)&gt;14,IF(ISBLANK(#REF!),"",#REF!),REPLACE(REPLACE(#REF!,1,3,"XXX"),13,2,"XX")))</f>
        <v>#REF!</v>
      </c>
      <c r="K643" s="407"/>
      <c r="L643" s="407"/>
      <c r="M643" s="407"/>
      <c r="N643" s="408"/>
    </row>
    <row r="644" spans="1:14" ht="50.1" customHeight="1" x14ac:dyDescent="0.25">
      <c r="A644" s="399">
        <v>641</v>
      </c>
      <c r="B644" s="408"/>
      <c r="C644" s="410"/>
      <c r="D644" s="359"/>
      <c r="E644" s="359"/>
      <c r="F644" s="409"/>
      <c r="G644" s="359"/>
      <c r="H644" s="359"/>
      <c r="I644" s="359"/>
      <c r="J644" s="404" t="e">
        <f>IF(#REF!="","",IF(LEN(#REF!)&gt;14,IF(ISBLANK(#REF!),"",#REF!),REPLACE(REPLACE(#REF!,1,3,"XXX"),13,2,"XX")))</f>
        <v>#REF!</v>
      </c>
      <c r="K644" s="407"/>
      <c r="L644" s="407"/>
      <c r="M644" s="407"/>
      <c r="N644" s="408"/>
    </row>
    <row r="645" spans="1:14" ht="50.1" customHeight="1" x14ac:dyDescent="0.25">
      <c r="A645" s="399">
        <v>642</v>
      </c>
      <c r="B645" s="408"/>
      <c r="C645" s="410"/>
      <c r="D645" s="359"/>
      <c r="E645" s="359"/>
      <c r="F645" s="409"/>
      <c r="G645" s="359"/>
      <c r="H645" s="359"/>
      <c r="I645" s="359"/>
      <c r="J645" s="404" t="e">
        <f>IF(#REF!="","",IF(LEN(#REF!)&gt;14,IF(ISBLANK(#REF!),"",#REF!),REPLACE(REPLACE(#REF!,1,3,"XXX"),13,2,"XX")))</f>
        <v>#REF!</v>
      </c>
      <c r="K645" s="407"/>
      <c r="L645" s="407"/>
      <c r="M645" s="407"/>
      <c r="N645" s="408"/>
    </row>
    <row r="646" spans="1:14" ht="50.1" customHeight="1" x14ac:dyDescent="0.25">
      <c r="A646" s="406">
        <v>643</v>
      </c>
      <c r="B646" s="408"/>
      <c r="C646" s="410"/>
      <c r="D646" s="359"/>
      <c r="E646" s="359"/>
      <c r="F646" s="409"/>
      <c r="G646" s="359"/>
      <c r="H646" s="359"/>
      <c r="I646" s="359"/>
      <c r="J646" s="404" t="e">
        <f>IF(#REF!="","",IF(LEN(#REF!)&gt;14,IF(ISBLANK(#REF!),"",#REF!),REPLACE(REPLACE(#REF!,1,3,"XXX"),13,2,"XX")))</f>
        <v>#REF!</v>
      </c>
      <c r="K646" s="407"/>
      <c r="L646" s="407"/>
      <c r="M646" s="407"/>
      <c r="N646" s="408"/>
    </row>
    <row r="647" spans="1:14" ht="50.1" customHeight="1" x14ac:dyDescent="0.25">
      <c r="A647" s="399">
        <v>644</v>
      </c>
      <c r="B647" s="408"/>
      <c r="C647" s="410"/>
      <c r="D647" s="359"/>
      <c r="E647" s="359"/>
      <c r="F647" s="409"/>
      <c r="G647" s="359"/>
      <c r="H647" s="359"/>
      <c r="I647" s="359"/>
      <c r="J647" s="404" t="e">
        <f>IF(#REF!="","",IF(LEN(#REF!)&gt;14,IF(ISBLANK(#REF!),"",#REF!),REPLACE(REPLACE(#REF!,1,3,"XXX"),13,2,"XX")))</f>
        <v>#REF!</v>
      </c>
      <c r="K647" s="407"/>
      <c r="L647" s="407"/>
      <c r="M647" s="407"/>
      <c r="N647" s="408"/>
    </row>
    <row r="648" spans="1:14" ht="50.1" customHeight="1" x14ac:dyDescent="0.25">
      <c r="A648" s="399">
        <v>645</v>
      </c>
      <c r="B648" s="408"/>
      <c r="C648" s="410"/>
      <c r="D648" s="359"/>
      <c r="E648" s="359"/>
      <c r="F648" s="409"/>
      <c r="G648" s="359"/>
      <c r="H648" s="359"/>
      <c r="I648" s="359"/>
      <c r="J648" s="404" t="e">
        <f>IF(#REF!="","",IF(LEN(#REF!)&gt;14,IF(ISBLANK(#REF!),"",#REF!),REPLACE(REPLACE(#REF!,1,3,"XXX"),13,2,"XX")))</f>
        <v>#REF!</v>
      </c>
      <c r="K648" s="407"/>
      <c r="L648" s="407"/>
      <c r="M648" s="407"/>
      <c r="N648" s="408"/>
    </row>
    <row r="649" spans="1:14" ht="50.1" customHeight="1" x14ac:dyDescent="0.25">
      <c r="A649" s="406">
        <v>646</v>
      </c>
      <c r="B649" s="408"/>
      <c r="C649" s="410"/>
      <c r="D649" s="359"/>
      <c r="E649" s="359"/>
      <c r="F649" s="409"/>
      <c r="G649" s="359"/>
      <c r="H649" s="359"/>
      <c r="I649" s="359"/>
      <c r="J649" s="404" t="e">
        <f>IF(#REF!="","",IF(LEN(#REF!)&gt;14,IF(ISBLANK(#REF!),"",#REF!),REPLACE(REPLACE(#REF!,1,3,"XXX"),13,2,"XX")))</f>
        <v>#REF!</v>
      </c>
      <c r="K649" s="407"/>
      <c r="L649" s="407"/>
      <c r="M649" s="407"/>
      <c r="N649" s="408"/>
    </row>
    <row r="650" spans="1:14" ht="50.1" customHeight="1" x14ac:dyDescent="0.25">
      <c r="A650" s="399">
        <v>647</v>
      </c>
      <c r="B650" s="408"/>
      <c r="C650" s="410"/>
      <c r="D650" s="359"/>
      <c r="E650" s="359"/>
      <c r="F650" s="409"/>
      <c r="G650" s="359"/>
      <c r="H650" s="359"/>
      <c r="I650" s="359"/>
      <c r="J650" s="404" t="e">
        <f>IF(#REF!="","",IF(LEN(#REF!)&gt;14,IF(ISBLANK(#REF!),"",#REF!),REPLACE(REPLACE(#REF!,1,3,"XXX"),13,2,"XX")))</f>
        <v>#REF!</v>
      </c>
      <c r="K650" s="407"/>
      <c r="L650" s="407"/>
      <c r="M650" s="407"/>
      <c r="N650" s="408"/>
    </row>
    <row r="651" spans="1:14" ht="50.1" customHeight="1" x14ac:dyDescent="0.25">
      <c r="A651" s="399">
        <v>648</v>
      </c>
      <c r="B651" s="408"/>
      <c r="C651" s="410"/>
      <c r="D651" s="359"/>
      <c r="E651" s="359"/>
      <c r="F651" s="409"/>
      <c r="G651" s="359"/>
      <c r="H651" s="359"/>
      <c r="I651" s="359"/>
      <c r="J651" s="404" t="e">
        <f>IF(#REF!="","",IF(LEN(#REF!)&gt;14,IF(ISBLANK(#REF!),"",#REF!),REPLACE(REPLACE(#REF!,1,3,"XXX"),13,2,"XX")))</f>
        <v>#REF!</v>
      </c>
      <c r="K651" s="407"/>
      <c r="L651" s="407"/>
      <c r="M651" s="407"/>
      <c r="N651" s="408"/>
    </row>
    <row r="652" spans="1:14" ht="50.1" customHeight="1" x14ac:dyDescent="0.25">
      <c r="A652" s="406">
        <v>649</v>
      </c>
      <c r="B652" s="408"/>
      <c r="C652" s="410"/>
      <c r="D652" s="359"/>
      <c r="E652" s="359"/>
      <c r="F652" s="409"/>
      <c r="G652" s="359"/>
      <c r="H652" s="359"/>
      <c r="I652" s="359"/>
      <c r="J652" s="404" t="e">
        <f>IF(#REF!="","",IF(LEN(#REF!)&gt;14,IF(ISBLANK(#REF!),"",#REF!),REPLACE(REPLACE(#REF!,1,3,"XXX"),13,2,"XX")))</f>
        <v>#REF!</v>
      </c>
      <c r="K652" s="407"/>
      <c r="L652" s="407"/>
      <c r="M652" s="407"/>
      <c r="N652" s="408"/>
    </row>
    <row r="653" spans="1:14" ht="50.1" customHeight="1" x14ac:dyDescent="0.25">
      <c r="A653" s="399">
        <v>650</v>
      </c>
      <c r="B653" s="408"/>
      <c r="C653" s="410"/>
      <c r="D653" s="359"/>
      <c r="E653" s="359"/>
      <c r="F653" s="409"/>
      <c r="G653" s="359"/>
      <c r="H653" s="359"/>
      <c r="I653" s="359"/>
      <c r="J653" s="404" t="e">
        <f>IF(#REF!="","",IF(LEN(#REF!)&gt;14,IF(ISBLANK(#REF!),"",#REF!),REPLACE(REPLACE(#REF!,1,3,"XXX"),13,2,"XX")))</f>
        <v>#REF!</v>
      </c>
      <c r="K653" s="407"/>
      <c r="L653" s="407"/>
      <c r="M653" s="407"/>
      <c r="N653" s="408"/>
    </row>
    <row r="654" spans="1:14" ht="50.1" customHeight="1" x14ac:dyDescent="0.25">
      <c r="A654" s="399">
        <v>651</v>
      </c>
      <c r="B654" s="408"/>
      <c r="C654" s="410"/>
      <c r="D654" s="359"/>
      <c r="E654" s="359"/>
      <c r="F654" s="409"/>
      <c r="G654" s="359"/>
      <c r="H654" s="359"/>
      <c r="I654" s="359"/>
      <c r="J654" s="404" t="e">
        <f>IF(#REF!="","",IF(LEN(#REF!)&gt;14,IF(ISBLANK(#REF!),"",#REF!),REPLACE(REPLACE(#REF!,1,3,"XXX"),13,2,"XX")))</f>
        <v>#REF!</v>
      </c>
      <c r="K654" s="407"/>
      <c r="L654" s="407"/>
      <c r="M654" s="407"/>
      <c r="N654" s="408"/>
    </row>
    <row r="655" spans="1:14" ht="50.1" customHeight="1" x14ac:dyDescent="0.25">
      <c r="A655" s="406">
        <v>652</v>
      </c>
      <c r="B655" s="408"/>
      <c r="C655" s="410"/>
      <c r="D655" s="359"/>
      <c r="E655" s="359"/>
      <c r="F655" s="409"/>
      <c r="G655" s="359"/>
      <c r="H655" s="359"/>
      <c r="I655" s="359"/>
      <c r="J655" s="404" t="e">
        <f>IF(#REF!="","",IF(LEN(#REF!)&gt;14,IF(ISBLANK(#REF!),"",#REF!),REPLACE(REPLACE(#REF!,1,3,"XXX"),13,2,"XX")))</f>
        <v>#REF!</v>
      </c>
      <c r="K655" s="407"/>
      <c r="L655" s="407"/>
      <c r="M655" s="407"/>
      <c r="N655" s="408"/>
    </row>
    <row r="656" spans="1:14" ht="50.1" customHeight="1" x14ac:dyDescent="0.25">
      <c r="A656" s="399">
        <v>653</v>
      </c>
      <c r="B656" s="408"/>
      <c r="C656" s="410"/>
      <c r="D656" s="359"/>
      <c r="E656" s="359"/>
      <c r="F656" s="409"/>
      <c r="G656" s="359"/>
      <c r="H656" s="359"/>
      <c r="I656" s="359"/>
      <c r="J656" s="404" t="e">
        <f>IF(#REF!="","",IF(LEN(#REF!)&gt;14,IF(ISBLANK(#REF!),"",#REF!),REPLACE(REPLACE(#REF!,1,3,"XXX"),13,2,"XX")))</f>
        <v>#REF!</v>
      </c>
      <c r="K656" s="407"/>
      <c r="L656" s="407"/>
      <c r="M656" s="407"/>
      <c r="N656" s="408"/>
    </row>
    <row r="657" spans="1:14" ht="50.1" customHeight="1" x14ac:dyDescent="0.25">
      <c r="A657" s="399">
        <v>654</v>
      </c>
      <c r="B657" s="408"/>
      <c r="C657" s="410"/>
      <c r="D657" s="359"/>
      <c r="E657" s="359"/>
      <c r="F657" s="409"/>
      <c r="G657" s="359"/>
      <c r="H657" s="359"/>
      <c r="I657" s="359"/>
      <c r="J657" s="404" t="e">
        <f>IF(#REF!="","",IF(LEN(#REF!)&gt;14,IF(ISBLANK(#REF!),"",#REF!),REPLACE(REPLACE(#REF!,1,3,"XXX"),13,2,"XX")))</f>
        <v>#REF!</v>
      </c>
      <c r="K657" s="407"/>
      <c r="L657" s="407"/>
      <c r="M657" s="407"/>
      <c r="N657" s="408"/>
    </row>
    <row r="658" spans="1:14" ht="50.1" customHeight="1" x14ac:dyDescent="0.25">
      <c r="A658" s="406">
        <v>655</v>
      </c>
      <c r="B658" s="408"/>
      <c r="C658" s="410"/>
      <c r="D658" s="359"/>
      <c r="E658" s="359"/>
      <c r="F658" s="409"/>
      <c r="G658" s="359"/>
      <c r="H658" s="359"/>
      <c r="I658" s="359"/>
      <c r="J658" s="404" t="e">
        <f>IF(#REF!="","",IF(LEN(#REF!)&gt;14,IF(ISBLANK(#REF!),"",#REF!),REPLACE(REPLACE(#REF!,1,3,"XXX"),13,2,"XX")))</f>
        <v>#REF!</v>
      </c>
      <c r="K658" s="407"/>
      <c r="L658" s="407"/>
      <c r="M658" s="407"/>
      <c r="N658" s="408"/>
    </row>
    <row r="659" spans="1:14" ht="50.1" customHeight="1" x14ac:dyDescent="0.25">
      <c r="A659" s="399">
        <v>656</v>
      </c>
      <c r="B659" s="408"/>
      <c r="C659" s="410"/>
      <c r="D659" s="359"/>
      <c r="E659" s="359"/>
      <c r="F659" s="409"/>
      <c r="G659" s="359"/>
      <c r="H659" s="359"/>
      <c r="I659" s="359"/>
      <c r="J659" s="404" t="e">
        <f>IF(#REF!="","",IF(LEN(#REF!)&gt;14,IF(ISBLANK(#REF!),"",#REF!),REPLACE(REPLACE(#REF!,1,3,"XXX"),13,2,"XX")))</f>
        <v>#REF!</v>
      </c>
      <c r="K659" s="407"/>
      <c r="L659" s="407"/>
      <c r="M659" s="407"/>
      <c r="N659" s="408"/>
    </row>
    <row r="660" spans="1:14" ht="50.1" customHeight="1" x14ac:dyDescent="0.25">
      <c r="A660" s="399">
        <v>657</v>
      </c>
      <c r="B660" s="408"/>
      <c r="C660" s="410"/>
      <c r="D660" s="359"/>
      <c r="E660" s="359"/>
      <c r="F660" s="409"/>
      <c r="G660" s="359"/>
      <c r="H660" s="359"/>
      <c r="I660" s="359"/>
      <c r="J660" s="404" t="e">
        <f>IF(#REF!="","",IF(LEN(#REF!)&gt;14,IF(ISBLANK(#REF!),"",#REF!),REPLACE(REPLACE(#REF!,1,3,"XXX"),13,2,"XX")))</f>
        <v>#REF!</v>
      </c>
      <c r="K660" s="407"/>
      <c r="L660" s="407"/>
      <c r="M660" s="407"/>
      <c r="N660" s="408"/>
    </row>
    <row r="661" spans="1:14" ht="50.1" customHeight="1" x14ac:dyDescent="0.25">
      <c r="A661" s="406">
        <v>658</v>
      </c>
      <c r="B661" s="408"/>
      <c r="C661" s="410"/>
      <c r="D661" s="359"/>
      <c r="E661" s="359"/>
      <c r="F661" s="409"/>
      <c r="G661" s="359"/>
      <c r="H661" s="359"/>
      <c r="I661" s="359"/>
      <c r="J661" s="404" t="e">
        <f>IF(#REF!="","",IF(LEN(#REF!)&gt;14,IF(ISBLANK(#REF!),"",#REF!),REPLACE(REPLACE(#REF!,1,3,"XXX"),13,2,"XX")))</f>
        <v>#REF!</v>
      </c>
      <c r="K661" s="407"/>
      <c r="L661" s="407"/>
      <c r="M661" s="407"/>
      <c r="N661" s="408"/>
    </row>
    <row r="662" spans="1:14" ht="50.1" customHeight="1" x14ac:dyDescent="0.25">
      <c r="A662" s="399">
        <v>659</v>
      </c>
      <c r="B662" s="408"/>
      <c r="C662" s="410"/>
      <c r="D662" s="359"/>
      <c r="E662" s="359"/>
      <c r="F662" s="409"/>
      <c r="G662" s="359"/>
      <c r="H662" s="359"/>
      <c r="I662" s="359"/>
      <c r="J662" s="404" t="e">
        <f>IF(#REF!="","",IF(LEN(#REF!)&gt;14,IF(ISBLANK(#REF!),"",#REF!),REPLACE(REPLACE(#REF!,1,3,"XXX"),13,2,"XX")))</f>
        <v>#REF!</v>
      </c>
      <c r="K662" s="407"/>
      <c r="L662" s="407"/>
      <c r="M662" s="407"/>
      <c r="N662" s="408"/>
    </row>
    <row r="663" spans="1:14" ht="50.1" customHeight="1" x14ac:dyDescent="0.25">
      <c r="A663" s="399">
        <v>660</v>
      </c>
      <c r="B663" s="408"/>
      <c r="C663" s="410"/>
      <c r="D663" s="359"/>
      <c r="E663" s="359"/>
      <c r="F663" s="409"/>
      <c r="G663" s="359"/>
      <c r="H663" s="359"/>
      <c r="I663" s="359"/>
      <c r="J663" s="404" t="e">
        <f>IF(#REF!="","",IF(LEN(#REF!)&gt;14,IF(ISBLANK(#REF!),"",#REF!),REPLACE(REPLACE(#REF!,1,3,"XXX"),13,2,"XX")))</f>
        <v>#REF!</v>
      </c>
      <c r="K663" s="407"/>
      <c r="L663" s="407"/>
      <c r="M663" s="407"/>
      <c r="N663" s="408"/>
    </row>
    <row r="664" spans="1:14" ht="50.1" customHeight="1" x14ac:dyDescent="0.25">
      <c r="A664" s="406">
        <v>661</v>
      </c>
      <c r="B664" s="408"/>
      <c r="C664" s="410"/>
      <c r="D664" s="359"/>
      <c r="E664" s="359"/>
      <c r="F664" s="409"/>
      <c r="G664" s="359"/>
      <c r="H664" s="359"/>
      <c r="I664" s="359"/>
      <c r="J664" s="404" t="e">
        <f>IF(#REF!="","",IF(LEN(#REF!)&gt;14,IF(ISBLANK(#REF!),"",#REF!),REPLACE(REPLACE(#REF!,1,3,"XXX"),13,2,"XX")))</f>
        <v>#REF!</v>
      </c>
      <c r="K664" s="407"/>
      <c r="L664" s="407"/>
      <c r="M664" s="407"/>
      <c r="N664" s="408"/>
    </row>
    <row r="665" spans="1:14" ht="50.1" customHeight="1" x14ac:dyDescent="0.25">
      <c r="A665" s="399">
        <v>662</v>
      </c>
      <c r="B665" s="408"/>
      <c r="C665" s="410"/>
      <c r="D665" s="359"/>
      <c r="E665" s="359"/>
      <c r="F665" s="409"/>
      <c r="G665" s="359"/>
      <c r="H665" s="359"/>
      <c r="I665" s="359"/>
      <c r="J665" s="404" t="e">
        <f>IF(#REF!="","",IF(LEN(#REF!)&gt;14,IF(ISBLANK(#REF!),"",#REF!),REPLACE(REPLACE(#REF!,1,3,"XXX"),13,2,"XX")))</f>
        <v>#REF!</v>
      </c>
      <c r="K665" s="407"/>
      <c r="L665" s="407"/>
      <c r="M665" s="407"/>
      <c r="N665" s="408"/>
    </row>
    <row r="666" spans="1:14" ht="50.1" customHeight="1" x14ac:dyDescent="0.25">
      <c r="A666" s="399">
        <v>663</v>
      </c>
      <c r="B666" s="408"/>
      <c r="C666" s="410"/>
      <c r="D666" s="359"/>
      <c r="E666" s="359"/>
      <c r="F666" s="409"/>
      <c r="G666" s="359"/>
      <c r="H666" s="359"/>
      <c r="I666" s="359"/>
      <c r="J666" s="404" t="e">
        <f>IF(#REF!="","",IF(LEN(#REF!)&gt;14,IF(ISBLANK(#REF!),"",#REF!),REPLACE(REPLACE(#REF!,1,3,"XXX"),13,2,"XX")))</f>
        <v>#REF!</v>
      </c>
      <c r="K666" s="407"/>
      <c r="L666" s="407"/>
      <c r="M666" s="407"/>
      <c r="N666" s="408"/>
    </row>
    <row r="667" spans="1:14" ht="50.1" customHeight="1" x14ac:dyDescent="0.25">
      <c r="A667" s="406">
        <v>664</v>
      </c>
      <c r="B667" s="408"/>
      <c r="C667" s="410"/>
      <c r="D667" s="359"/>
      <c r="E667" s="359"/>
      <c r="F667" s="409"/>
      <c r="G667" s="359"/>
      <c r="H667" s="359"/>
      <c r="I667" s="359"/>
      <c r="J667" s="404" t="e">
        <f>IF(#REF!="","",IF(LEN(#REF!)&gt;14,IF(ISBLANK(#REF!),"",#REF!),REPLACE(REPLACE(#REF!,1,3,"XXX"),13,2,"XX")))</f>
        <v>#REF!</v>
      </c>
      <c r="K667" s="407"/>
      <c r="L667" s="407"/>
      <c r="M667" s="407"/>
      <c r="N667" s="408"/>
    </row>
    <row r="668" spans="1:14" ht="50.1" customHeight="1" x14ac:dyDescent="0.25">
      <c r="A668" s="399">
        <v>665</v>
      </c>
      <c r="B668" s="408"/>
      <c r="C668" s="410"/>
      <c r="D668" s="359"/>
      <c r="E668" s="359"/>
      <c r="F668" s="409"/>
      <c r="G668" s="359"/>
      <c r="H668" s="359"/>
      <c r="I668" s="359"/>
      <c r="J668" s="404" t="e">
        <f>IF(#REF!="","",IF(LEN(#REF!)&gt;14,IF(ISBLANK(#REF!),"",#REF!),REPLACE(REPLACE(#REF!,1,3,"XXX"),13,2,"XX")))</f>
        <v>#REF!</v>
      </c>
      <c r="K668" s="407"/>
      <c r="L668" s="407"/>
      <c r="M668" s="407"/>
      <c r="N668" s="408"/>
    </row>
    <row r="669" spans="1:14" ht="50.1" customHeight="1" x14ac:dyDescent="0.25">
      <c r="A669" s="399">
        <v>666</v>
      </c>
      <c r="B669" s="408"/>
      <c r="C669" s="410"/>
      <c r="D669" s="359"/>
      <c r="E669" s="359"/>
      <c r="F669" s="409"/>
      <c r="G669" s="359"/>
      <c r="H669" s="359"/>
      <c r="I669" s="359"/>
      <c r="J669" s="404" t="e">
        <f>IF(#REF!="","",IF(LEN(#REF!)&gt;14,IF(ISBLANK(#REF!),"",#REF!),REPLACE(REPLACE(#REF!,1,3,"XXX"),13,2,"XX")))</f>
        <v>#REF!</v>
      </c>
      <c r="K669" s="407"/>
      <c r="L669" s="407"/>
      <c r="M669" s="407"/>
      <c r="N669" s="408"/>
    </row>
    <row r="670" spans="1:14" ht="50.1" customHeight="1" x14ac:dyDescent="0.25">
      <c r="A670" s="406">
        <v>667</v>
      </c>
      <c r="B670" s="408"/>
      <c r="C670" s="410"/>
      <c r="D670" s="359"/>
      <c r="E670" s="359"/>
      <c r="F670" s="409"/>
      <c r="G670" s="359"/>
      <c r="H670" s="359"/>
      <c r="I670" s="359"/>
      <c r="J670" s="404" t="e">
        <f>IF(#REF!="","",IF(LEN(#REF!)&gt;14,IF(ISBLANK(#REF!),"",#REF!),REPLACE(REPLACE(#REF!,1,3,"XXX"),13,2,"XX")))</f>
        <v>#REF!</v>
      </c>
      <c r="K670" s="407"/>
      <c r="L670" s="407"/>
      <c r="M670" s="407"/>
      <c r="N670" s="408"/>
    </row>
    <row r="671" spans="1:14" ht="50.1" customHeight="1" x14ac:dyDescent="0.25">
      <c r="A671" s="399">
        <v>668</v>
      </c>
      <c r="B671" s="408"/>
      <c r="C671" s="410"/>
      <c r="D671" s="359"/>
      <c r="E671" s="359"/>
      <c r="F671" s="409"/>
      <c r="G671" s="359"/>
      <c r="H671" s="359"/>
      <c r="I671" s="359"/>
      <c r="J671" s="404" t="e">
        <f>IF(#REF!="","",IF(LEN(#REF!)&gt;14,IF(ISBLANK(#REF!),"",#REF!),REPLACE(REPLACE(#REF!,1,3,"XXX"),13,2,"XX")))</f>
        <v>#REF!</v>
      </c>
      <c r="K671" s="407"/>
      <c r="L671" s="407"/>
      <c r="M671" s="407"/>
      <c r="N671" s="408"/>
    </row>
    <row r="672" spans="1:14" ht="50.1" customHeight="1" x14ac:dyDescent="0.25">
      <c r="A672" s="399">
        <v>669</v>
      </c>
      <c r="B672" s="408"/>
      <c r="C672" s="410"/>
      <c r="D672" s="359"/>
      <c r="E672" s="359"/>
      <c r="F672" s="409"/>
      <c r="G672" s="359"/>
      <c r="H672" s="359"/>
      <c r="I672" s="359"/>
      <c r="J672" s="404" t="e">
        <f>IF(#REF!="","",IF(LEN(#REF!)&gt;14,IF(ISBLANK(#REF!),"",#REF!),REPLACE(REPLACE(#REF!,1,3,"XXX"),13,2,"XX")))</f>
        <v>#REF!</v>
      </c>
      <c r="K672" s="407"/>
      <c r="L672" s="407"/>
      <c r="M672" s="407"/>
      <c r="N672" s="408"/>
    </row>
    <row r="673" spans="1:14" ht="50.1" customHeight="1" x14ac:dyDescent="0.25">
      <c r="A673" s="406">
        <v>670</v>
      </c>
      <c r="B673" s="408"/>
      <c r="C673" s="410"/>
      <c r="D673" s="359"/>
      <c r="E673" s="359"/>
      <c r="F673" s="409"/>
      <c r="G673" s="359"/>
      <c r="H673" s="359"/>
      <c r="I673" s="359"/>
      <c r="J673" s="404" t="e">
        <f>IF(#REF!="","",IF(LEN(#REF!)&gt;14,IF(ISBLANK(#REF!),"",#REF!),REPLACE(REPLACE(#REF!,1,3,"XXX"),13,2,"XX")))</f>
        <v>#REF!</v>
      </c>
      <c r="K673" s="407"/>
      <c r="L673" s="407"/>
      <c r="M673" s="407"/>
      <c r="N673" s="408"/>
    </row>
    <row r="674" spans="1:14" ht="50.1" customHeight="1" x14ac:dyDescent="0.25">
      <c r="A674" s="399">
        <v>671</v>
      </c>
      <c r="B674" s="408"/>
      <c r="C674" s="410"/>
      <c r="D674" s="359"/>
      <c r="E674" s="359"/>
      <c r="F674" s="409"/>
      <c r="G674" s="359"/>
      <c r="H674" s="359"/>
      <c r="I674" s="359"/>
      <c r="J674" s="404" t="e">
        <f>IF(#REF!="","",IF(LEN(#REF!)&gt;14,IF(ISBLANK(#REF!),"",#REF!),REPLACE(REPLACE(#REF!,1,3,"XXX"),13,2,"XX")))</f>
        <v>#REF!</v>
      </c>
      <c r="K674" s="407"/>
      <c r="L674" s="407"/>
      <c r="M674" s="407"/>
      <c r="N674" s="408"/>
    </row>
    <row r="675" spans="1:14" ht="50.1" customHeight="1" x14ac:dyDescent="0.25">
      <c r="A675" s="399">
        <v>672</v>
      </c>
      <c r="B675" s="408"/>
      <c r="C675" s="410"/>
      <c r="D675" s="359"/>
      <c r="E675" s="359"/>
      <c r="F675" s="409"/>
      <c r="G675" s="359"/>
      <c r="H675" s="359"/>
      <c r="I675" s="359"/>
      <c r="J675" s="404" t="e">
        <f>IF(#REF!="","",IF(LEN(#REF!)&gt;14,IF(ISBLANK(#REF!),"",#REF!),REPLACE(REPLACE(#REF!,1,3,"XXX"),13,2,"XX")))</f>
        <v>#REF!</v>
      </c>
      <c r="K675" s="407"/>
      <c r="L675" s="407"/>
      <c r="M675" s="407"/>
      <c r="N675" s="408"/>
    </row>
    <row r="676" spans="1:14" ht="50.1" customHeight="1" x14ac:dyDescent="0.25">
      <c r="A676" s="406">
        <v>673</v>
      </c>
      <c r="B676" s="408"/>
      <c r="C676" s="410"/>
      <c r="D676" s="359"/>
      <c r="E676" s="359"/>
      <c r="F676" s="409"/>
      <c r="G676" s="359"/>
      <c r="H676" s="359"/>
      <c r="I676" s="359"/>
      <c r="J676" s="404" t="e">
        <f>IF(#REF!="","",IF(LEN(#REF!)&gt;14,IF(ISBLANK(#REF!),"",#REF!),REPLACE(REPLACE(#REF!,1,3,"XXX"),13,2,"XX")))</f>
        <v>#REF!</v>
      </c>
      <c r="K676" s="407"/>
      <c r="L676" s="407"/>
      <c r="M676" s="407"/>
      <c r="N676" s="408"/>
    </row>
    <row r="677" spans="1:14" ht="50.1" customHeight="1" x14ac:dyDescent="0.25">
      <c r="A677" s="399">
        <v>674</v>
      </c>
      <c r="B677" s="408"/>
      <c r="C677" s="410"/>
      <c r="D677" s="359"/>
      <c r="E677" s="359"/>
      <c r="F677" s="409"/>
      <c r="G677" s="359"/>
      <c r="H677" s="359"/>
      <c r="I677" s="359"/>
      <c r="J677" s="404" t="e">
        <f>IF(#REF!="","",IF(LEN(#REF!)&gt;14,IF(ISBLANK(#REF!),"",#REF!),REPLACE(REPLACE(#REF!,1,3,"XXX"),13,2,"XX")))</f>
        <v>#REF!</v>
      </c>
      <c r="K677" s="407"/>
      <c r="L677" s="407"/>
      <c r="M677" s="407"/>
      <c r="N677" s="408"/>
    </row>
    <row r="678" spans="1:14" ht="50.1" customHeight="1" x14ac:dyDescent="0.25">
      <c r="A678" s="399">
        <v>675</v>
      </c>
      <c r="B678" s="408"/>
      <c r="C678" s="410"/>
      <c r="D678" s="359"/>
      <c r="E678" s="359"/>
      <c r="F678" s="409"/>
      <c r="G678" s="359"/>
      <c r="H678" s="359"/>
      <c r="I678" s="359"/>
      <c r="J678" s="404" t="e">
        <f>IF(#REF!="","",IF(LEN(#REF!)&gt;14,IF(ISBLANK(#REF!),"",#REF!),REPLACE(REPLACE(#REF!,1,3,"XXX"),13,2,"XX")))</f>
        <v>#REF!</v>
      </c>
      <c r="K678" s="407"/>
      <c r="L678" s="407"/>
      <c r="M678" s="407"/>
      <c r="N678" s="408"/>
    </row>
    <row r="679" spans="1:14" ht="50.1" customHeight="1" x14ac:dyDescent="0.25">
      <c r="A679" s="406">
        <v>676</v>
      </c>
      <c r="B679" s="408"/>
      <c r="C679" s="410"/>
      <c r="D679" s="359"/>
      <c r="E679" s="359"/>
      <c r="F679" s="409"/>
      <c r="G679" s="359"/>
      <c r="H679" s="359"/>
      <c r="I679" s="359"/>
      <c r="J679" s="404" t="e">
        <f>IF(#REF!="","",IF(LEN(#REF!)&gt;14,IF(ISBLANK(#REF!),"",#REF!),REPLACE(REPLACE(#REF!,1,3,"XXX"),13,2,"XX")))</f>
        <v>#REF!</v>
      </c>
      <c r="K679" s="407"/>
      <c r="L679" s="407"/>
      <c r="M679" s="407"/>
      <c r="N679" s="408"/>
    </row>
    <row r="680" spans="1:14" ht="50.1" customHeight="1" x14ac:dyDescent="0.25">
      <c r="A680" s="399">
        <v>677</v>
      </c>
      <c r="B680" s="408"/>
      <c r="C680" s="410"/>
      <c r="D680" s="359"/>
      <c r="E680" s="359"/>
      <c r="F680" s="409"/>
      <c r="G680" s="359"/>
      <c r="H680" s="359"/>
      <c r="I680" s="359"/>
      <c r="J680" s="404" t="e">
        <f>IF(#REF!="","",IF(LEN(#REF!)&gt;14,IF(ISBLANK(#REF!),"",#REF!),REPLACE(REPLACE(#REF!,1,3,"XXX"),13,2,"XX")))</f>
        <v>#REF!</v>
      </c>
      <c r="K680" s="407"/>
      <c r="L680" s="407"/>
      <c r="M680" s="407"/>
      <c r="N680" s="408"/>
    </row>
    <row r="681" spans="1:14" ht="50.1" customHeight="1" x14ac:dyDescent="0.25">
      <c r="A681" s="399">
        <v>678</v>
      </c>
      <c r="B681" s="408"/>
      <c r="C681" s="410"/>
      <c r="D681" s="359"/>
      <c r="E681" s="359"/>
      <c r="F681" s="409"/>
      <c r="G681" s="359"/>
      <c r="H681" s="359"/>
      <c r="I681" s="359"/>
      <c r="J681" s="404" t="e">
        <f>IF(#REF!="","",IF(LEN(#REF!)&gt;14,IF(ISBLANK(#REF!),"",#REF!),REPLACE(REPLACE(#REF!,1,3,"XXX"),13,2,"XX")))</f>
        <v>#REF!</v>
      </c>
      <c r="K681" s="407"/>
      <c r="L681" s="407"/>
      <c r="M681" s="407"/>
      <c r="N681" s="408"/>
    </row>
    <row r="682" spans="1:14" ht="50.1" customHeight="1" x14ac:dyDescent="0.25">
      <c r="A682" s="406">
        <v>679</v>
      </c>
      <c r="B682" s="408"/>
      <c r="C682" s="410"/>
      <c r="D682" s="359"/>
      <c r="E682" s="359"/>
      <c r="F682" s="409"/>
      <c r="G682" s="359"/>
      <c r="H682" s="359"/>
      <c r="I682" s="359"/>
      <c r="J682" s="404" t="e">
        <f>IF(#REF!="","",IF(LEN(#REF!)&gt;14,IF(ISBLANK(#REF!),"",#REF!),REPLACE(REPLACE(#REF!,1,3,"XXX"),13,2,"XX")))</f>
        <v>#REF!</v>
      </c>
      <c r="K682" s="407"/>
      <c r="L682" s="407"/>
      <c r="M682" s="407"/>
      <c r="N682" s="408"/>
    </row>
    <row r="683" spans="1:14" ht="50.1" customHeight="1" x14ac:dyDescent="0.25">
      <c r="A683" s="399">
        <v>680</v>
      </c>
      <c r="B683" s="408"/>
      <c r="C683" s="410"/>
      <c r="D683" s="359"/>
      <c r="E683" s="359"/>
      <c r="F683" s="409"/>
      <c r="G683" s="359"/>
      <c r="H683" s="359"/>
      <c r="I683" s="359"/>
      <c r="J683" s="404" t="e">
        <f>IF(#REF!="","",IF(LEN(#REF!)&gt;14,IF(ISBLANK(#REF!),"",#REF!),REPLACE(REPLACE(#REF!,1,3,"XXX"),13,2,"XX")))</f>
        <v>#REF!</v>
      </c>
      <c r="K683" s="407"/>
      <c r="L683" s="407"/>
      <c r="M683" s="407"/>
      <c r="N683" s="408"/>
    </row>
    <row r="684" spans="1:14" ht="50.1" customHeight="1" x14ac:dyDescent="0.25">
      <c r="A684" s="399">
        <v>681</v>
      </c>
      <c r="B684" s="408"/>
      <c r="C684" s="410"/>
      <c r="D684" s="359"/>
      <c r="E684" s="359"/>
      <c r="F684" s="409"/>
      <c r="G684" s="359"/>
      <c r="H684" s="359"/>
      <c r="I684" s="359"/>
      <c r="J684" s="404" t="e">
        <f>IF(#REF!="","",IF(LEN(#REF!)&gt;14,IF(ISBLANK(#REF!),"",#REF!),REPLACE(REPLACE(#REF!,1,3,"XXX"),13,2,"XX")))</f>
        <v>#REF!</v>
      </c>
      <c r="K684" s="407"/>
      <c r="L684" s="407"/>
      <c r="M684" s="407"/>
      <c r="N684" s="408"/>
    </row>
    <row r="685" spans="1:14" ht="50.1" customHeight="1" x14ac:dyDescent="0.25">
      <c r="A685" s="406">
        <v>682</v>
      </c>
      <c r="B685" s="408"/>
      <c r="C685" s="410"/>
      <c r="D685" s="359"/>
      <c r="E685" s="359"/>
      <c r="F685" s="409"/>
      <c r="G685" s="359"/>
      <c r="H685" s="359"/>
      <c r="I685" s="359"/>
      <c r="J685" s="404" t="e">
        <f>IF(#REF!="","",IF(LEN(#REF!)&gt;14,IF(ISBLANK(#REF!),"",#REF!),REPLACE(REPLACE(#REF!,1,3,"XXX"),13,2,"XX")))</f>
        <v>#REF!</v>
      </c>
      <c r="K685" s="407"/>
      <c r="L685" s="407"/>
      <c r="M685" s="407"/>
      <c r="N685" s="408"/>
    </row>
    <row r="686" spans="1:14" ht="50.1" customHeight="1" x14ac:dyDescent="0.25">
      <c r="A686" s="399">
        <v>683</v>
      </c>
      <c r="B686" s="408"/>
      <c r="C686" s="410"/>
      <c r="D686" s="359"/>
      <c r="E686" s="359"/>
      <c r="F686" s="409"/>
      <c r="G686" s="359"/>
      <c r="H686" s="359"/>
      <c r="I686" s="359"/>
      <c r="J686" s="404" t="e">
        <f>IF(#REF!="","",IF(LEN(#REF!)&gt;14,IF(ISBLANK(#REF!),"",#REF!),REPLACE(REPLACE(#REF!,1,3,"XXX"),13,2,"XX")))</f>
        <v>#REF!</v>
      </c>
      <c r="K686" s="407"/>
      <c r="L686" s="407"/>
      <c r="M686" s="407"/>
      <c r="N686" s="408"/>
    </row>
    <row r="687" spans="1:14" ht="50.1" customHeight="1" x14ac:dyDescent="0.25">
      <c r="A687" s="399">
        <v>684</v>
      </c>
      <c r="B687" s="408"/>
      <c r="C687" s="410"/>
      <c r="D687" s="359"/>
      <c r="E687" s="359"/>
      <c r="F687" s="409"/>
      <c r="G687" s="359"/>
      <c r="H687" s="359"/>
      <c r="I687" s="359"/>
      <c r="J687" s="404" t="e">
        <f>IF(#REF!="","",IF(LEN(#REF!)&gt;14,IF(ISBLANK(#REF!),"",#REF!),REPLACE(REPLACE(#REF!,1,3,"XXX"),13,2,"XX")))</f>
        <v>#REF!</v>
      </c>
      <c r="K687" s="407"/>
      <c r="L687" s="407"/>
      <c r="M687" s="407"/>
      <c r="N687" s="408"/>
    </row>
    <row r="688" spans="1:14" ht="50.1" customHeight="1" x14ac:dyDescent="0.25">
      <c r="A688" s="406">
        <v>685</v>
      </c>
      <c r="B688" s="408"/>
      <c r="C688" s="410"/>
      <c r="D688" s="359"/>
      <c r="E688" s="359"/>
      <c r="F688" s="409"/>
      <c r="G688" s="359"/>
      <c r="H688" s="359"/>
      <c r="I688" s="359"/>
      <c r="J688" s="404" t="e">
        <f>IF(#REF!="","",IF(LEN(#REF!)&gt;14,IF(ISBLANK(#REF!),"",#REF!),REPLACE(REPLACE(#REF!,1,3,"XXX"),13,2,"XX")))</f>
        <v>#REF!</v>
      </c>
      <c r="K688" s="407"/>
      <c r="L688" s="407"/>
      <c r="M688" s="407"/>
      <c r="N688" s="408"/>
    </row>
    <row r="689" spans="1:14" ht="50.1" customHeight="1" x14ac:dyDescent="0.25">
      <c r="A689" s="399">
        <v>686</v>
      </c>
      <c r="B689" s="408"/>
      <c r="C689" s="410"/>
      <c r="D689" s="359"/>
      <c r="E689" s="359"/>
      <c r="F689" s="409"/>
      <c r="G689" s="359"/>
      <c r="H689" s="359"/>
      <c r="I689" s="359"/>
      <c r="J689" s="404" t="e">
        <f>IF(#REF!="","",IF(LEN(#REF!)&gt;14,IF(ISBLANK(#REF!),"",#REF!),REPLACE(REPLACE(#REF!,1,3,"XXX"),13,2,"XX")))</f>
        <v>#REF!</v>
      </c>
      <c r="K689" s="407"/>
      <c r="L689" s="407"/>
      <c r="M689" s="407"/>
      <c r="N689" s="408"/>
    </row>
    <row r="690" spans="1:14" ht="50.1" customHeight="1" x14ac:dyDescent="0.25">
      <c r="A690" s="399">
        <v>687</v>
      </c>
      <c r="B690" s="408"/>
      <c r="C690" s="410"/>
      <c r="D690" s="359"/>
      <c r="E690" s="359"/>
      <c r="F690" s="409"/>
      <c r="G690" s="359"/>
      <c r="H690" s="359"/>
      <c r="I690" s="359"/>
      <c r="J690" s="404" t="e">
        <f>IF(#REF!="","",IF(LEN(#REF!)&gt;14,IF(ISBLANK(#REF!),"",#REF!),REPLACE(REPLACE(#REF!,1,3,"XXX"),13,2,"XX")))</f>
        <v>#REF!</v>
      </c>
      <c r="K690" s="407"/>
      <c r="L690" s="407"/>
      <c r="M690" s="407"/>
      <c r="N690" s="408"/>
    </row>
    <row r="691" spans="1:14" ht="50.1" customHeight="1" x14ac:dyDescent="0.25">
      <c r="A691" s="406">
        <v>688</v>
      </c>
      <c r="B691" s="408"/>
      <c r="C691" s="410"/>
      <c r="D691" s="359"/>
      <c r="E691" s="359"/>
      <c r="F691" s="409"/>
      <c r="G691" s="359"/>
      <c r="H691" s="359"/>
      <c r="I691" s="359"/>
      <c r="J691" s="404" t="e">
        <f>IF(#REF!="","",IF(LEN(#REF!)&gt;14,IF(ISBLANK(#REF!),"",#REF!),REPLACE(REPLACE(#REF!,1,3,"XXX"),13,2,"XX")))</f>
        <v>#REF!</v>
      </c>
      <c r="K691" s="407"/>
      <c r="L691" s="407"/>
      <c r="M691" s="407"/>
      <c r="N691" s="408"/>
    </row>
    <row r="692" spans="1:14" ht="50.1" customHeight="1" x14ac:dyDescent="0.25">
      <c r="A692" s="399">
        <v>689</v>
      </c>
      <c r="B692" s="408"/>
      <c r="C692" s="410"/>
      <c r="D692" s="359"/>
      <c r="E692" s="359"/>
      <c r="F692" s="409"/>
      <c r="G692" s="359"/>
      <c r="H692" s="359"/>
      <c r="I692" s="359"/>
      <c r="J692" s="404" t="e">
        <f>IF(#REF!="","",IF(LEN(#REF!)&gt;14,IF(ISBLANK(#REF!),"",#REF!),REPLACE(REPLACE(#REF!,1,3,"XXX"),13,2,"XX")))</f>
        <v>#REF!</v>
      </c>
      <c r="K692" s="407"/>
      <c r="L692" s="407"/>
      <c r="M692" s="407"/>
      <c r="N692" s="408"/>
    </row>
    <row r="693" spans="1:14" ht="50.1" customHeight="1" x14ac:dyDescent="0.25">
      <c r="A693" s="399">
        <v>690</v>
      </c>
      <c r="B693" s="408"/>
      <c r="C693" s="410"/>
      <c r="D693" s="359"/>
      <c r="E693" s="359"/>
      <c r="F693" s="409"/>
      <c r="G693" s="359"/>
      <c r="H693" s="359"/>
      <c r="I693" s="359"/>
      <c r="J693" s="404" t="e">
        <f>IF(#REF!="","",IF(LEN(#REF!)&gt;14,IF(ISBLANK(#REF!),"",#REF!),REPLACE(REPLACE(#REF!,1,3,"XXX"),13,2,"XX")))</f>
        <v>#REF!</v>
      </c>
      <c r="K693" s="407"/>
      <c r="L693" s="407"/>
      <c r="M693" s="407"/>
      <c r="N693" s="408"/>
    </row>
    <row r="694" spans="1:14" ht="50.1" customHeight="1" x14ac:dyDescent="0.25">
      <c r="A694" s="406">
        <v>691</v>
      </c>
      <c r="B694" s="408"/>
      <c r="C694" s="410"/>
      <c r="D694" s="359"/>
      <c r="E694" s="359"/>
      <c r="F694" s="409"/>
      <c r="G694" s="359"/>
      <c r="H694" s="359"/>
      <c r="I694" s="359"/>
      <c r="J694" s="404" t="e">
        <f>IF(#REF!="","",IF(LEN(#REF!)&gt;14,IF(ISBLANK(#REF!),"",#REF!),REPLACE(REPLACE(#REF!,1,3,"XXX"),13,2,"XX")))</f>
        <v>#REF!</v>
      </c>
      <c r="K694" s="407"/>
      <c r="L694" s="407"/>
      <c r="M694" s="407"/>
      <c r="N694" s="408"/>
    </row>
    <row r="695" spans="1:14" ht="50.1" customHeight="1" x14ac:dyDescent="0.25">
      <c r="A695" s="399">
        <v>692</v>
      </c>
      <c r="B695" s="408"/>
      <c r="C695" s="410"/>
      <c r="D695" s="359"/>
      <c r="E695" s="359"/>
      <c r="F695" s="409"/>
      <c r="G695" s="359"/>
      <c r="H695" s="359"/>
      <c r="I695" s="359"/>
      <c r="J695" s="404" t="e">
        <f>IF(#REF!="","",IF(LEN(#REF!)&gt;14,IF(ISBLANK(#REF!),"",#REF!),REPLACE(REPLACE(#REF!,1,3,"XXX"),13,2,"XX")))</f>
        <v>#REF!</v>
      </c>
      <c r="K695" s="407"/>
      <c r="L695" s="407"/>
      <c r="M695" s="407"/>
      <c r="N695" s="408"/>
    </row>
    <row r="696" spans="1:14" ht="50.1" customHeight="1" x14ac:dyDescent="0.25">
      <c r="A696" s="399">
        <v>693</v>
      </c>
      <c r="B696" s="408"/>
      <c r="C696" s="410"/>
      <c r="D696" s="359"/>
      <c r="E696" s="359"/>
      <c r="F696" s="409"/>
      <c r="G696" s="359"/>
      <c r="H696" s="359"/>
      <c r="I696" s="359"/>
      <c r="J696" s="404" t="e">
        <f>IF(#REF!="","",IF(LEN(#REF!)&gt;14,IF(ISBLANK(#REF!),"",#REF!),REPLACE(REPLACE(#REF!,1,3,"XXX"),13,2,"XX")))</f>
        <v>#REF!</v>
      </c>
      <c r="K696" s="407"/>
      <c r="L696" s="407"/>
      <c r="M696" s="407"/>
      <c r="N696" s="408"/>
    </row>
    <row r="697" spans="1:14" ht="50.1" customHeight="1" x14ac:dyDescent="0.25">
      <c r="A697" s="406">
        <v>694</v>
      </c>
      <c r="B697" s="408"/>
      <c r="C697" s="410"/>
      <c r="D697" s="359"/>
      <c r="E697" s="359"/>
      <c r="F697" s="409"/>
      <c r="G697" s="359"/>
      <c r="H697" s="359"/>
      <c r="I697" s="359"/>
      <c r="J697" s="404" t="e">
        <f>IF(#REF!="","",IF(LEN(#REF!)&gt;14,IF(ISBLANK(#REF!),"",#REF!),REPLACE(REPLACE(#REF!,1,3,"XXX"),13,2,"XX")))</f>
        <v>#REF!</v>
      </c>
      <c r="K697" s="407"/>
      <c r="L697" s="407"/>
      <c r="M697" s="407"/>
      <c r="N697" s="408"/>
    </row>
    <row r="698" spans="1:14" ht="50.1" customHeight="1" x14ac:dyDescent="0.25">
      <c r="A698" s="399">
        <v>695</v>
      </c>
      <c r="B698" s="408"/>
      <c r="C698" s="410"/>
      <c r="D698" s="359"/>
      <c r="E698" s="359"/>
      <c r="F698" s="409"/>
      <c r="G698" s="359"/>
      <c r="H698" s="359"/>
      <c r="I698" s="359"/>
      <c r="J698" s="404" t="e">
        <f>IF(#REF!="","",IF(LEN(#REF!)&gt;14,IF(ISBLANK(#REF!),"",#REF!),REPLACE(REPLACE(#REF!,1,3,"XXX"),13,2,"XX")))</f>
        <v>#REF!</v>
      </c>
      <c r="K698" s="407"/>
      <c r="L698" s="407"/>
      <c r="M698" s="407"/>
      <c r="N698" s="408"/>
    </row>
    <row r="699" spans="1:14" ht="50.1" customHeight="1" x14ac:dyDescent="0.25">
      <c r="A699" s="399">
        <v>696</v>
      </c>
      <c r="B699" s="408"/>
      <c r="C699" s="410"/>
      <c r="D699" s="359"/>
      <c r="E699" s="359"/>
      <c r="F699" s="409"/>
      <c r="G699" s="359"/>
      <c r="H699" s="359"/>
      <c r="I699" s="359"/>
      <c r="J699" s="404" t="e">
        <f>IF(#REF!="","",IF(LEN(#REF!)&gt;14,IF(ISBLANK(#REF!),"",#REF!),REPLACE(REPLACE(#REF!,1,3,"XXX"),13,2,"XX")))</f>
        <v>#REF!</v>
      </c>
      <c r="K699" s="407"/>
      <c r="L699" s="407"/>
      <c r="M699" s="407"/>
      <c r="N699" s="408"/>
    </row>
    <row r="700" spans="1:14" ht="50.1" customHeight="1" x14ac:dyDescent="0.25">
      <c r="A700" s="406">
        <v>697</v>
      </c>
      <c r="B700" s="408"/>
      <c r="C700" s="410"/>
      <c r="D700" s="359"/>
      <c r="E700" s="359"/>
      <c r="F700" s="409"/>
      <c r="G700" s="359"/>
      <c r="H700" s="359"/>
      <c r="I700" s="359"/>
      <c r="J700" s="404" t="e">
        <f>IF(#REF!="","",IF(LEN(#REF!)&gt;14,IF(ISBLANK(#REF!),"",#REF!),REPLACE(REPLACE(#REF!,1,3,"XXX"),13,2,"XX")))</f>
        <v>#REF!</v>
      </c>
      <c r="K700" s="407"/>
      <c r="L700" s="407"/>
      <c r="M700" s="407"/>
      <c r="N700" s="408"/>
    </row>
    <row r="701" spans="1:14" ht="50.1" customHeight="1" x14ac:dyDescent="0.25">
      <c r="A701" s="399">
        <v>698</v>
      </c>
      <c r="B701" s="408"/>
      <c r="C701" s="410"/>
      <c r="D701" s="359"/>
      <c r="E701" s="359"/>
      <c r="F701" s="409"/>
      <c r="G701" s="359"/>
      <c r="H701" s="359"/>
      <c r="I701" s="359"/>
      <c r="J701" s="404" t="e">
        <f>IF(#REF!="","",IF(LEN(#REF!)&gt;14,IF(ISBLANK(#REF!),"",#REF!),REPLACE(REPLACE(#REF!,1,3,"XXX"),13,2,"XX")))</f>
        <v>#REF!</v>
      </c>
      <c r="K701" s="407"/>
      <c r="L701" s="407"/>
      <c r="M701" s="407"/>
      <c r="N701" s="408"/>
    </row>
    <row r="702" spans="1:14" ht="50.1" customHeight="1" x14ac:dyDescent="0.25">
      <c r="A702" s="399">
        <v>699</v>
      </c>
      <c r="B702" s="408"/>
      <c r="C702" s="410"/>
      <c r="D702" s="359"/>
      <c r="E702" s="359"/>
      <c r="F702" s="409"/>
      <c r="G702" s="359"/>
      <c r="H702" s="359"/>
      <c r="I702" s="359"/>
      <c r="J702" s="404" t="e">
        <f>IF(#REF!="","",IF(LEN(#REF!)&gt;14,IF(ISBLANK(#REF!),"",#REF!),REPLACE(REPLACE(#REF!,1,3,"XXX"),13,2,"XX")))</f>
        <v>#REF!</v>
      </c>
      <c r="K702" s="407"/>
      <c r="L702" s="407"/>
      <c r="M702" s="407"/>
      <c r="N702" s="408"/>
    </row>
    <row r="703" spans="1:14" ht="50.1" customHeight="1" x14ac:dyDescent="0.25">
      <c r="A703" s="406">
        <v>700</v>
      </c>
      <c r="B703" s="408"/>
      <c r="C703" s="410"/>
      <c r="D703" s="359"/>
      <c r="E703" s="359"/>
      <c r="F703" s="409"/>
      <c r="G703" s="359"/>
      <c r="H703" s="359"/>
      <c r="I703" s="359"/>
      <c r="J703" s="404" t="e">
        <f>IF(#REF!="","",IF(LEN(#REF!)&gt;14,IF(ISBLANK(#REF!),"",#REF!),REPLACE(REPLACE(#REF!,1,3,"XXX"),13,2,"XX")))</f>
        <v>#REF!</v>
      </c>
      <c r="K703" s="407"/>
      <c r="L703" s="407"/>
      <c r="M703" s="407"/>
      <c r="N703" s="408"/>
    </row>
    <row r="704" spans="1:14" ht="50.1" customHeight="1" x14ac:dyDescent="0.25">
      <c r="A704" s="399">
        <v>701</v>
      </c>
      <c r="B704" s="408"/>
      <c r="C704" s="410"/>
      <c r="D704" s="359"/>
      <c r="E704" s="359"/>
      <c r="F704" s="409"/>
      <c r="G704" s="359"/>
      <c r="H704" s="359"/>
      <c r="I704" s="359"/>
      <c r="J704" s="404" t="e">
        <f>IF(#REF!="","",IF(LEN(#REF!)&gt;14,IF(ISBLANK(#REF!),"",#REF!),REPLACE(REPLACE(#REF!,1,3,"XXX"),13,2,"XX")))</f>
        <v>#REF!</v>
      </c>
      <c r="K704" s="407"/>
      <c r="L704" s="407"/>
      <c r="M704" s="407"/>
      <c r="N704" s="408"/>
    </row>
    <row r="705" spans="1:14" ht="50.1" customHeight="1" x14ac:dyDescent="0.25">
      <c r="A705" s="399">
        <v>702</v>
      </c>
      <c r="B705" s="408"/>
      <c r="C705" s="410"/>
      <c r="D705" s="359"/>
      <c r="E705" s="359"/>
      <c r="F705" s="409"/>
      <c r="G705" s="359"/>
      <c r="H705" s="359"/>
      <c r="I705" s="359"/>
      <c r="J705" s="404" t="e">
        <f>IF(#REF!="","",IF(LEN(#REF!)&gt;14,IF(ISBLANK(#REF!),"",#REF!),REPLACE(REPLACE(#REF!,1,3,"XXX"),13,2,"XX")))</f>
        <v>#REF!</v>
      </c>
      <c r="K705" s="407"/>
      <c r="L705" s="407"/>
      <c r="M705" s="407"/>
      <c r="N705" s="408"/>
    </row>
    <row r="706" spans="1:14" ht="50.1" customHeight="1" x14ac:dyDescent="0.25">
      <c r="A706" s="406">
        <v>703</v>
      </c>
      <c r="B706" s="408"/>
      <c r="C706" s="410"/>
      <c r="D706" s="359"/>
      <c r="E706" s="359"/>
      <c r="F706" s="409"/>
      <c r="G706" s="359"/>
      <c r="H706" s="359"/>
      <c r="I706" s="359"/>
      <c r="J706" s="404" t="e">
        <f>IF(#REF!="","",IF(LEN(#REF!)&gt;14,IF(ISBLANK(#REF!),"",#REF!),REPLACE(REPLACE(#REF!,1,3,"XXX"),13,2,"XX")))</f>
        <v>#REF!</v>
      </c>
      <c r="K706" s="407"/>
      <c r="L706" s="407"/>
      <c r="M706" s="407"/>
      <c r="N706" s="408"/>
    </row>
    <row r="707" spans="1:14" ht="50.1" customHeight="1" x14ac:dyDescent="0.25">
      <c r="A707" s="399">
        <v>704</v>
      </c>
      <c r="B707" s="408"/>
      <c r="C707" s="410"/>
      <c r="D707" s="359"/>
      <c r="E707" s="359"/>
      <c r="F707" s="409"/>
      <c r="G707" s="359"/>
      <c r="H707" s="359"/>
      <c r="I707" s="359"/>
      <c r="J707" s="404" t="e">
        <f>IF(#REF!="","",IF(LEN(#REF!)&gt;14,IF(ISBLANK(#REF!),"",#REF!),REPLACE(REPLACE(#REF!,1,3,"XXX"),13,2,"XX")))</f>
        <v>#REF!</v>
      </c>
      <c r="K707" s="407"/>
      <c r="L707" s="407"/>
      <c r="M707" s="407"/>
      <c r="N707" s="408"/>
    </row>
    <row r="708" spans="1:14" ht="50.1" customHeight="1" x14ac:dyDescent="0.25">
      <c r="A708" s="399">
        <v>705</v>
      </c>
      <c r="B708" s="408"/>
      <c r="C708" s="410"/>
      <c r="D708" s="359"/>
      <c r="E708" s="359"/>
      <c r="F708" s="409"/>
      <c r="G708" s="359"/>
      <c r="H708" s="359"/>
      <c r="I708" s="359"/>
      <c r="J708" s="404" t="e">
        <f>IF(#REF!="","",IF(LEN(#REF!)&gt;14,IF(ISBLANK(#REF!),"",#REF!),REPLACE(REPLACE(#REF!,1,3,"XXX"),13,2,"XX")))</f>
        <v>#REF!</v>
      </c>
      <c r="K708" s="407"/>
      <c r="L708" s="407"/>
      <c r="M708" s="407"/>
      <c r="N708" s="408"/>
    </row>
    <row r="709" spans="1:14" ht="50.1" customHeight="1" x14ac:dyDescent="0.25">
      <c r="A709" s="406">
        <v>706</v>
      </c>
      <c r="B709" s="408"/>
      <c r="C709" s="410"/>
      <c r="D709" s="359"/>
      <c r="E709" s="359"/>
      <c r="F709" s="409"/>
      <c r="G709" s="359"/>
      <c r="H709" s="359"/>
      <c r="I709" s="359"/>
      <c r="J709" s="404" t="e">
        <f>IF(#REF!="","",IF(LEN(#REF!)&gt;14,IF(ISBLANK(#REF!),"",#REF!),REPLACE(REPLACE(#REF!,1,3,"XXX"),13,2,"XX")))</f>
        <v>#REF!</v>
      </c>
      <c r="K709" s="407"/>
      <c r="L709" s="407"/>
      <c r="M709" s="407"/>
      <c r="N709" s="408"/>
    </row>
    <row r="710" spans="1:14" ht="50.1" customHeight="1" x14ac:dyDescent="0.25">
      <c r="A710" s="399">
        <v>707</v>
      </c>
      <c r="B710" s="408"/>
      <c r="C710" s="410"/>
      <c r="D710" s="359"/>
      <c r="E710" s="359"/>
      <c r="F710" s="409"/>
      <c r="G710" s="359"/>
      <c r="H710" s="359"/>
      <c r="I710" s="359"/>
      <c r="J710" s="404" t="e">
        <f>IF(#REF!="","",IF(LEN(#REF!)&gt;14,IF(ISBLANK(#REF!),"",#REF!),REPLACE(REPLACE(#REF!,1,3,"XXX"),13,2,"XX")))</f>
        <v>#REF!</v>
      </c>
      <c r="K710" s="407"/>
      <c r="L710" s="407"/>
      <c r="M710" s="407"/>
      <c r="N710" s="408"/>
    </row>
    <row r="711" spans="1:14" ht="50.1" customHeight="1" x14ac:dyDescent="0.25">
      <c r="A711" s="399">
        <v>708</v>
      </c>
      <c r="B711" s="408"/>
      <c r="C711" s="410"/>
      <c r="D711" s="359"/>
      <c r="E711" s="359"/>
      <c r="F711" s="409"/>
      <c r="G711" s="359"/>
      <c r="H711" s="359"/>
      <c r="I711" s="359"/>
      <c r="J711" s="404" t="e">
        <f>IF(#REF!="","",IF(LEN(#REF!)&gt;14,IF(ISBLANK(#REF!),"",#REF!),REPLACE(REPLACE(#REF!,1,3,"XXX"),13,2,"XX")))</f>
        <v>#REF!</v>
      </c>
      <c r="K711" s="407"/>
      <c r="L711" s="407"/>
      <c r="M711" s="407"/>
      <c r="N711" s="408"/>
    </row>
    <row r="712" spans="1:14" ht="50.1" customHeight="1" x14ac:dyDescent="0.25">
      <c r="A712" s="406">
        <v>709</v>
      </c>
      <c r="B712" s="408"/>
      <c r="C712" s="410"/>
      <c r="D712" s="359"/>
      <c r="E712" s="359"/>
      <c r="F712" s="409"/>
      <c r="G712" s="359"/>
      <c r="H712" s="359"/>
      <c r="I712" s="359"/>
      <c r="J712" s="404" t="e">
        <f>IF(#REF!="","",IF(LEN(#REF!)&gt;14,IF(ISBLANK(#REF!),"",#REF!),REPLACE(REPLACE(#REF!,1,3,"XXX"),13,2,"XX")))</f>
        <v>#REF!</v>
      </c>
      <c r="K712" s="407"/>
      <c r="L712" s="407"/>
      <c r="M712" s="407"/>
      <c r="N712" s="408"/>
    </row>
    <row r="713" spans="1:14" ht="50.1" customHeight="1" x14ac:dyDescent="0.25">
      <c r="A713" s="399">
        <v>710</v>
      </c>
      <c r="B713" s="408"/>
      <c r="C713" s="410"/>
      <c r="D713" s="359"/>
      <c r="E713" s="359"/>
      <c r="F713" s="409"/>
      <c r="G713" s="359"/>
      <c r="H713" s="359"/>
      <c r="I713" s="359"/>
      <c r="J713" s="404" t="e">
        <f>IF(#REF!="","",IF(LEN(#REF!)&gt;14,IF(ISBLANK(#REF!),"",#REF!),REPLACE(REPLACE(#REF!,1,3,"XXX"),13,2,"XX")))</f>
        <v>#REF!</v>
      </c>
      <c r="K713" s="407"/>
      <c r="L713" s="407"/>
      <c r="M713" s="407"/>
      <c r="N713" s="408"/>
    </row>
    <row r="714" spans="1:14" ht="50.1" customHeight="1" x14ac:dyDescent="0.25">
      <c r="A714" s="399">
        <v>711</v>
      </c>
      <c r="B714" s="408"/>
      <c r="C714" s="410"/>
      <c r="D714" s="359"/>
      <c r="E714" s="359"/>
      <c r="F714" s="409"/>
      <c r="G714" s="359"/>
      <c r="H714" s="359"/>
      <c r="I714" s="359"/>
      <c r="J714" s="404" t="e">
        <f>IF(#REF!="","",IF(LEN(#REF!)&gt;14,IF(ISBLANK(#REF!),"",#REF!),REPLACE(REPLACE(#REF!,1,3,"XXX"),13,2,"XX")))</f>
        <v>#REF!</v>
      </c>
      <c r="K714" s="407"/>
      <c r="L714" s="407"/>
      <c r="M714" s="407"/>
      <c r="N714" s="408"/>
    </row>
    <row r="715" spans="1:14" ht="50.1" customHeight="1" x14ac:dyDescent="0.25">
      <c r="A715" s="406">
        <v>712</v>
      </c>
      <c r="B715" s="408"/>
      <c r="C715" s="410"/>
      <c r="D715" s="359"/>
      <c r="E715" s="359"/>
      <c r="F715" s="409"/>
      <c r="G715" s="359"/>
      <c r="H715" s="359"/>
      <c r="I715" s="359"/>
      <c r="J715" s="404" t="e">
        <f>IF(#REF!="","",IF(LEN(#REF!)&gt;14,IF(ISBLANK(#REF!),"",#REF!),REPLACE(REPLACE(#REF!,1,3,"XXX"),13,2,"XX")))</f>
        <v>#REF!</v>
      </c>
      <c r="K715" s="407"/>
      <c r="L715" s="407"/>
      <c r="M715" s="407"/>
      <c r="N715" s="408"/>
    </row>
    <row r="716" spans="1:14" ht="50.1" customHeight="1" x14ac:dyDescent="0.25">
      <c r="A716" s="399">
        <v>713</v>
      </c>
      <c r="B716" s="408"/>
      <c r="C716" s="410"/>
      <c r="D716" s="359"/>
      <c r="E716" s="359"/>
      <c r="F716" s="409"/>
      <c r="G716" s="359"/>
      <c r="H716" s="359"/>
      <c r="I716" s="359"/>
      <c r="J716" s="404" t="e">
        <f>IF(#REF!="","",IF(LEN(#REF!)&gt;14,IF(ISBLANK(#REF!),"",#REF!),REPLACE(REPLACE(#REF!,1,3,"XXX"),13,2,"XX")))</f>
        <v>#REF!</v>
      </c>
      <c r="K716" s="407"/>
      <c r="L716" s="407"/>
      <c r="M716" s="407"/>
      <c r="N716" s="408"/>
    </row>
    <row r="717" spans="1:14" ht="50.1" customHeight="1" x14ac:dyDescent="0.25">
      <c r="A717" s="399">
        <v>714</v>
      </c>
      <c r="B717" s="408"/>
      <c r="C717" s="410"/>
      <c r="D717" s="359"/>
      <c r="E717" s="359"/>
      <c r="F717" s="409"/>
      <c r="G717" s="359"/>
      <c r="H717" s="359"/>
      <c r="I717" s="359"/>
      <c r="J717" s="404" t="e">
        <f>IF(#REF!="","",IF(LEN(#REF!)&gt;14,IF(ISBLANK(#REF!),"",#REF!),REPLACE(REPLACE(#REF!,1,3,"XXX"),13,2,"XX")))</f>
        <v>#REF!</v>
      </c>
      <c r="K717" s="407"/>
      <c r="L717" s="407"/>
      <c r="M717" s="407"/>
      <c r="N717" s="408"/>
    </row>
    <row r="718" spans="1:14" ht="50.1" customHeight="1" x14ac:dyDescent="0.25">
      <c r="A718" s="406">
        <v>715</v>
      </c>
      <c r="B718" s="408"/>
      <c r="C718" s="410"/>
      <c r="D718" s="359"/>
      <c r="E718" s="359"/>
      <c r="F718" s="409"/>
      <c r="G718" s="359"/>
      <c r="H718" s="359"/>
      <c r="I718" s="359"/>
      <c r="J718" s="404" t="e">
        <f>IF(#REF!="","",IF(LEN(#REF!)&gt;14,IF(ISBLANK(#REF!),"",#REF!),REPLACE(REPLACE(#REF!,1,3,"XXX"),13,2,"XX")))</f>
        <v>#REF!</v>
      </c>
      <c r="K718" s="407"/>
      <c r="L718" s="407"/>
      <c r="M718" s="407"/>
      <c r="N718" s="408"/>
    </row>
    <row r="719" spans="1:14" ht="50.1" customHeight="1" x14ac:dyDescent="0.25">
      <c r="A719" s="399">
        <v>716</v>
      </c>
      <c r="B719" s="408"/>
      <c r="C719" s="410"/>
      <c r="D719" s="359"/>
      <c r="E719" s="359"/>
      <c r="F719" s="409"/>
      <c r="G719" s="359"/>
      <c r="H719" s="359"/>
      <c r="I719" s="359"/>
      <c r="J719" s="404" t="e">
        <f>IF(#REF!="","",IF(LEN(#REF!)&gt;14,IF(ISBLANK(#REF!),"",#REF!),REPLACE(REPLACE(#REF!,1,3,"XXX"),13,2,"XX")))</f>
        <v>#REF!</v>
      </c>
      <c r="K719" s="407"/>
      <c r="L719" s="407"/>
      <c r="M719" s="407"/>
      <c r="N719" s="408"/>
    </row>
    <row r="720" spans="1:14" ht="50.1" customHeight="1" x14ac:dyDescent="0.25">
      <c r="A720" s="399">
        <v>717</v>
      </c>
      <c r="B720" s="408"/>
      <c r="C720" s="410"/>
      <c r="D720" s="359"/>
      <c r="E720" s="359"/>
      <c r="F720" s="409"/>
      <c r="G720" s="359"/>
      <c r="H720" s="359"/>
      <c r="I720" s="359"/>
      <c r="J720" s="404" t="e">
        <f>IF(#REF!="","",IF(LEN(#REF!)&gt;14,IF(ISBLANK(#REF!),"",#REF!),REPLACE(REPLACE(#REF!,1,3,"XXX"),13,2,"XX")))</f>
        <v>#REF!</v>
      </c>
      <c r="K720" s="407"/>
      <c r="L720" s="407"/>
      <c r="M720" s="407"/>
      <c r="N720" s="408"/>
    </row>
    <row r="721" spans="1:14" ht="50.1" customHeight="1" x14ac:dyDescent="0.25">
      <c r="A721" s="406">
        <v>718</v>
      </c>
      <c r="B721" s="408"/>
      <c r="C721" s="410"/>
      <c r="D721" s="359"/>
      <c r="E721" s="359"/>
      <c r="F721" s="409"/>
      <c r="G721" s="359"/>
      <c r="H721" s="359"/>
      <c r="I721" s="359"/>
      <c r="J721" s="404" t="e">
        <f>IF(#REF!="","",IF(LEN(#REF!)&gt;14,IF(ISBLANK(#REF!),"",#REF!),REPLACE(REPLACE(#REF!,1,3,"XXX"),13,2,"XX")))</f>
        <v>#REF!</v>
      </c>
      <c r="K721" s="407"/>
      <c r="L721" s="407"/>
      <c r="M721" s="407"/>
      <c r="N721" s="408"/>
    </row>
    <row r="722" spans="1:14" ht="50.1" customHeight="1" x14ac:dyDescent="0.25">
      <c r="A722" s="399">
        <v>719</v>
      </c>
      <c r="B722" s="408"/>
      <c r="C722" s="410"/>
      <c r="D722" s="359"/>
      <c r="E722" s="359"/>
      <c r="F722" s="409"/>
      <c r="G722" s="359"/>
      <c r="H722" s="359"/>
      <c r="I722" s="359"/>
      <c r="J722" s="404" t="e">
        <f>IF(#REF!="","",IF(LEN(#REF!)&gt;14,IF(ISBLANK(#REF!),"",#REF!),REPLACE(REPLACE(#REF!,1,3,"XXX"),13,2,"XX")))</f>
        <v>#REF!</v>
      </c>
      <c r="K722" s="407"/>
      <c r="L722" s="407"/>
      <c r="M722" s="407"/>
      <c r="N722" s="408"/>
    </row>
    <row r="723" spans="1:14" ht="50.1" customHeight="1" x14ac:dyDescent="0.25">
      <c r="A723" s="399">
        <v>720</v>
      </c>
      <c r="B723" s="408"/>
      <c r="C723" s="410"/>
      <c r="D723" s="359"/>
      <c r="E723" s="359"/>
      <c r="F723" s="409"/>
      <c r="G723" s="359"/>
      <c r="H723" s="359"/>
      <c r="I723" s="359"/>
      <c r="J723" s="404" t="e">
        <f>IF(#REF!="","",IF(LEN(#REF!)&gt;14,IF(ISBLANK(#REF!),"",#REF!),REPLACE(REPLACE(#REF!,1,3,"XXX"),13,2,"XX")))</f>
        <v>#REF!</v>
      </c>
      <c r="K723" s="407"/>
      <c r="L723" s="407"/>
      <c r="M723" s="407"/>
      <c r="N723" s="408"/>
    </row>
    <row r="724" spans="1:14" ht="50.1" customHeight="1" x14ac:dyDescent="0.25">
      <c r="A724" s="406">
        <v>721</v>
      </c>
      <c r="B724" s="408"/>
      <c r="C724" s="410"/>
      <c r="D724" s="359"/>
      <c r="E724" s="359"/>
      <c r="F724" s="409"/>
      <c r="G724" s="359"/>
      <c r="H724" s="359"/>
      <c r="I724" s="359"/>
      <c r="J724" s="404" t="e">
        <f>IF(#REF!="","",IF(LEN(#REF!)&gt;14,IF(ISBLANK(#REF!),"",#REF!),REPLACE(REPLACE(#REF!,1,3,"XXX"),13,2,"XX")))</f>
        <v>#REF!</v>
      </c>
      <c r="K724" s="407"/>
      <c r="L724" s="407"/>
      <c r="M724" s="407"/>
      <c r="N724" s="408"/>
    </row>
    <row r="725" spans="1:14" ht="50.1" customHeight="1" x14ac:dyDescent="0.25">
      <c r="A725" s="399">
        <v>722</v>
      </c>
      <c r="B725" s="408"/>
      <c r="C725" s="410"/>
      <c r="D725" s="359"/>
      <c r="E725" s="359"/>
      <c r="F725" s="409"/>
      <c r="G725" s="359"/>
      <c r="H725" s="359"/>
      <c r="I725" s="359"/>
      <c r="J725" s="404" t="e">
        <f>IF(#REF!="","",IF(LEN(#REF!)&gt;14,IF(ISBLANK(#REF!),"",#REF!),REPLACE(REPLACE(#REF!,1,3,"XXX"),13,2,"XX")))</f>
        <v>#REF!</v>
      </c>
      <c r="K725" s="407"/>
      <c r="L725" s="407"/>
      <c r="M725" s="407"/>
      <c r="N725" s="408"/>
    </row>
    <row r="726" spans="1:14" ht="50.1" customHeight="1" x14ac:dyDescent="0.25">
      <c r="A726" s="399">
        <v>723</v>
      </c>
      <c r="B726" s="408"/>
      <c r="C726" s="410"/>
      <c r="D726" s="359"/>
      <c r="E726" s="359"/>
      <c r="F726" s="409"/>
      <c r="G726" s="359"/>
      <c r="H726" s="359"/>
      <c r="I726" s="359"/>
      <c r="J726" s="404" t="e">
        <f>IF(#REF!="","",IF(LEN(#REF!)&gt;14,IF(ISBLANK(#REF!),"",#REF!),REPLACE(REPLACE(#REF!,1,3,"XXX"),13,2,"XX")))</f>
        <v>#REF!</v>
      </c>
      <c r="K726" s="407"/>
      <c r="L726" s="407"/>
      <c r="M726" s="407"/>
      <c r="N726" s="408"/>
    </row>
    <row r="727" spans="1:14" ht="50.1" customHeight="1" x14ac:dyDescent="0.25">
      <c r="A727" s="406">
        <v>724</v>
      </c>
      <c r="B727" s="408"/>
      <c r="C727" s="410"/>
      <c r="D727" s="359"/>
      <c r="E727" s="359"/>
      <c r="F727" s="409"/>
      <c r="G727" s="359"/>
      <c r="H727" s="359"/>
      <c r="I727" s="359"/>
      <c r="J727" s="404" t="e">
        <f>IF(#REF!="","",IF(LEN(#REF!)&gt;14,IF(ISBLANK(#REF!),"",#REF!),REPLACE(REPLACE(#REF!,1,3,"XXX"),13,2,"XX")))</f>
        <v>#REF!</v>
      </c>
      <c r="K727" s="407"/>
      <c r="L727" s="407"/>
      <c r="M727" s="407"/>
      <c r="N727" s="408"/>
    </row>
    <row r="728" spans="1:14" ht="50.1" customHeight="1" x14ac:dyDescent="0.25">
      <c r="A728" s="399">
        <v>725</v>
      </c>
      <c r="B728" s="408"/>
      <c r="C728" s="410"/>
      <c r="D728" s="359"/>
      <c r="E728" s="359"/>
      <c r="F728" s="409"/>
      <c r="G728" s="359"/>
      <c r="H728" s="359"/>
      <c r="I728" s="359"/>
      <c r="J728" s="404" t="e">
        <f>IF(#REF!="","",IF(LEN(#REF!)&gt;14,IF(ISBLANK(#REF!),"",#REF!),REPLACE(REPLACE(#REF!,1,3,"XXX"),13,2,"XX")))</f>
        <v>#REF!</v>
      </c>
      <c r="K728" s="407"/>
      <c r="L728" s="407"/>
      <c r="M728" s="407"/>
      <c r="N728" s="408"/>
    </row>
    <row r="729" spans="1:14" ht="50.1" customHeight="1" x14ac:dyDescent="0.25">
      <c r="A729" s="399">
        <v>726</v>
      </c>
      <c r="B729" s="408"/>
      <c r="C729" s="410"/>
      <c r="D729" s="359"/>
      <c r="E729" s="359"/>
      <c r="F729" s="409"/>
      <c r="G729" s="359"/>
      <c r="H729" s="359"/>
      <c r="I729" s="359"/>
      <c r="J729" s="404" t="e">
        <f>IF(#REF!="","",IF(LEN(#REF!)&gt;14,IF(ISBLANK(#REF!),"",#REF!),REPLACE(REPLACE(#REF!,1,3,"XXX"),13,2,"XX")))</f>
        <v>#REF!</v>
      </c>
      <c r="K729" s="407"/>
      <c r="L729" s="407"/>
      <c r="M729" s="407"/>
      <c r="N729" s="408"/>
    </row>
    <row r="730" spans="1:14" ht="50.1" customHeight="1" x14ac:dyDescent="0.25">
      <c r="A730" s="406">
        <v>727</v>
      </c>
      <c r="B730" s="408"/>
      <c r="C730" s="410"/>
      <c r="D730" s="359"/>
      <c r="E730" s="359"/>
      <c r="F730" s="409"/>
      <c r="G730" s="359"/>
      <c r="H730" s="359"/>
      <c r="I730" s="359"/>
      <c r="J730" s="404" t="e">
        <f>IF(#REF!="","",IF(LEN(#REF!)&gt;14,IF(ISBLANK(#REF!),"",#REF!),REPLACE(REPLACE(#REF!,1,3,"XXX"),13,2,"XX")))</f>
        <v>#REF!</v>
      </c>
      <c r="K730" s="407"/>
      <c r="L730" s="407"/>
      <c r="M730" s="407"/>
      <c r="N730" s="408"/>
    </row>
    <row r="731" spans="1:14" ht="50.1" customHeight="1" x14ac:dyDescent="0.25">
      <c r="A731" s="399">
        <v>728</v>
      </c>
      <c r="B731" s="408"/>
      <c r="C731" s="410"/>
      <c r="D731" s="359"/>
      <c r="E731" s="359"/>
      <c r="F731" s="409"/>
      <c r="G731" s="359"/>
      <c r="H731" s="359"/>
      <c r="I731" s="359"/>
      <c r="J731" s="404" t="e">
        <f>IF(#REF!="","",IF(LEN(#REF!)&gt;14,IF(ISBLANK(#REF!),"",#REF!),REPLACE(REPLACE(#REF!,1,3,"XXX"),13,2,"XX")))</f>
        <v>#REF!</v>
      </c>
      <c r="K731" s="407"/>
      <c r="L731" s="407"/>
      <c r="M731" s="407"/>
      <c r="N731" s="408"/>
    </row>
    <row r="732" spans="1:14" ht="50.1" customHeight="1" x14ac:dyDescent="0.25">
      <c r="A732" s="399">
        <v>729</v>
      </c>
      <c r="B732" s="408"/>
      <c r="C732" s="410"/>
      <c r="D732" s="359"/>
      <c r="E732" s="359"/>
      <c r="F732" s="409"/>
      <c r="G732" s="359"/>
      <c r="H732" s="359"/>
      <c r="I732" s="359"/>
      <c r="J732" s="404" t="e">
        <f>IF(#REF!="","",IF(LEN(#REF!)&gt;14,IF(ISBLANK(#REF!),"",#REF!),REPLACE(REPLACE(#REF!,1,3,"XXX"),13,2,"XX")))</f>
        <v>#REF!</v>
      </c>
      <c r="K732" s="407"/>
      <c r="L732" s="407"/>
      <c r="M732" s="407"/>
      <c r="N732" s="408"/>
    </row>
    <row r="733" spans="1:14" ht="50.1" customHeight="1" x14ac:dyDescent="0.25">
      <c r="A733" s="406">
        <v>730</v>
      </c>
      <c r="B733" s="408"/>
      <c r="C733" s="410"/>
      <c r="D733" s="359"/>
      <c r="E733" s="359"/>
      <c r="F733" s="409"/>
      <c r="G733" s="359"/>
      <c r="H733" s="359"/>
      <c r="I733" s="359"/>
      <c r="J733" s="404" t="e">
        <f>IF(#REF!="","",IF(LEN(#REF!)&gt;14,IF(ISBLANK(#REF!),"",#REF!),REPLACE(REPLACE(#REF!,1,3,"XXX"),13,2,"XX")))</f>
        <v>#REF!</v>
      </c>
      <c r="K733" s="407"/>
      <c r="L733" s="407"/>
      <c r="M733" s="407"/>
      <c r="N733" s="408"/>
    </row>
    <row r="734" spans="1:14" ht="50.1" customHeight="1" x14ac:dyDescent="0.25">
      <c r="A734" s="399">
        <v>731</v>
      </c>
      <c r="B734" s="408"/>
      <c r="C734" s="410"/>
      <c r="D734" s="359"/>
      <c r="E734" s="359"/>
      <c r="F734" s="409"/>
      <c r="G734" s="359"/>
      <c r="H734" s="359"/>
      <c r="I734" s="359"/>
      <c r="J734" s="404" t="e">
        <f>IF(#REF!="","",IF(LEN(#REF!)&gt;14,IF(ISBLANK(#REF!),"",#REF!),REPLACE(REPLACE(#REF!,1,3,"XXX"),13,2,"XX")))</f>
        <v>#REF!</v>
      </c>
      <c r="K734" s="407"/>
      <c r="L734" s="407"/>
      <c r="M734" s="407"/>
      <c r="N734" s="408"/>
    </row>
    <row r="735" spans="1:14" ht="50.1" customHeight="1" x14ac:dyDescent="0.25">
      <c r="A735" s="399">
        <v>732</v>
      </c>
      <c r="B735" s="408"/>
      <c r="C735" s="410"/>
      <c r="D735" s="359"/>
      <c r="E735" s="359"/>
      <c r="F735" s="409"/>
      <c r="G735" s="359"/>
      <c r="H735" s="359"/>
      <c r="I735" s="359"/>
      <c r="J735" s="404" t="e">
        <f>IF(#REF!="","",IF(LEN(#REF!)&gt;14,IF(ISBLANK(#REF!),"",#REF!),REPLACE(REPLACE(#REF!,1,3,"XXX"),13,2,"XX")))</f>
        <v>#REF!</v>
      </c>
      <c r="K735" s="407"/>
      <c r="L735" s="407"/>
      <c r="M735" s="407"/>
      <c r="N735" s="408"/>
    </row>
    <row r="736" spans="1:14" ht="50.1" customHeight="1" x14ac:dyDescent="0.25">
      <c r="A736" s="406">
        <v>733</v>
      </c>
      <c r="B736" s="408"/>
      <c r="C736" s="410"/>
      <c r="D736" s="359"/>
      <c r="E736" s="359"/>
      <c r="F736" s="409"/>
      <c r="G736" s="359"/>
      <c r="H736" s="359"/>
      <c r="I736" s="359"/>
      <c r="J736" s="404" t="e">
        <f>IF(#REF!="","",IF(LEN(#REF!)&gt;14,IF(ISBLANK(#REF!),"",#REF!),REPLACE(REPLACE(#REF!,1,3,"XXX"),13,2,"XX")))</f>
        <v>#REF!</v>
      </c>
      <c r="K736" s="407"/>
      <c r="L736" s="407"/>
      <c r="M736" s="407"/>
      <c r="N736" s="408"/>
    </row>
    <row r="737" spans="1:14" ht="50.1" customHeight="1" x14ac:dyDescent="0.25">
      <c r="A737" s="399">
        <v>734</v>
      </c>
      <c r="B737" s="408"/>
      <c r="C737" s="410"/>
      <c r="D737" s="359"/>
      <c r="E737" s="359"/>
      <c r="F737" s="409"/>
      <c r="G737" s="359"/>
      <c r="H737" s="359"/>
      <c r="I737" s="359"/>
      <c r="J737" s="404" t="e">
        <f>IF(#REF!="","",IF(LEN(#REF!)&gt;14,IF(ISBLANK(#REF!),"",#REF!),REPLACE(REPLACE(#REF!,1,3,"XXX"),13,2,"XX")))</f>
        <v>#REF!</v>
      </c>
      <c r="K737" s="407"/>
      <c r="L737" s="407"/>
      <c r="M737" s="407"/>
      <c r="N737" s="408"/>
    </row>
    <row r="738" spans="1:14" ht="50.1" customHeight="1" x14ac:dyDescent="0.25">
      <c r="A738" s="399">
        <v>735</v>
      </c>
      <c r="B738" s="408"/>
      <c r="C738" s="410"/>
      <c r="D738" s="359"/>
      <c r="E738" s="359"/>
      <c r="F738" s="409"/>
      <c r="G738" s="359"/>
      <c r="H738" s="359"/>
      <c r="I738" s="359"/>
      <c r="J738" s="404" t="e">
        <f>IF(#REF!="","",IF(LEN(#REF!)&gt;14,IF(ISBLANK(#REF!),"",#REF!),REPLACE(REPLACE(#REF!,1,3,"XXX"),13,2,"XX")))</f>
        <v>#REF!</v>
      </c>
      <c r="K738" s="407"/>
      <c r="L738" s="407"/>
      <c r="M738" s="407"/>
      <c r="N738" s="408"/>
    </row>
    <row r="739" spans="1:14" ht="50.1" customHeight="1" x14ac:dyDescent="0.25">
      <c r="A739" s="406">
        <v>736</v>
      </c>
      <c r="B739" s="408"/>
      <c r="C739" s="410"/>
      <c r="D739" s="359"/>
      <c r="E739" s="359"/>
      <c r="F739" s="409"/>
      <c r="G739" s="359"/>
      <c r="H739" s="359"/>
      <c r="I739" s="359"/>
      <c r="J739" s="404" t="e">
        <f>IF(#REF!="","",IF(LEN(#REF!)&gt;14,IF(ISBLANK(#REF!),"",#REF!),REPLACE(REPLACE(#REF!,1,3,"XXX"),13,2,"XX")))</f>
        <v>#REF!</v>
      </c>
      <c r="K739" s="407"/>
      <c r="L739" s="407"/>
      <c r="M739" s="407"/>
      <c r="N739" s="408"/>
    </row>
    <row r="740" spans="1:14" ht="50.1" customHeight="1" x14ac:dyDescent="0.25">
      <c r="A740" s="399">
        <v>737</v>
      </c>
      <c r="B740" s="408"/>
      <c r="C740" s="410"/>
      <c r="D740" s="359"/>
      <c r="E740" s="359"/>
      <c r="F740" s="409"/>
      <c r="G740" s="359"/>
      <c r="H740" s="359"/>
      <c r="I740" s="359"/>
      <c r="J740" s="404" t="e">
        <f>IF(#REF!="","",IF(LEN(#REF!)&gt;14,IF(ISBLANK(#REF!),"",#REF!),REPLACE(REPLACE(#REF!,1,3,"XXX"),13,2,"XX")))</f>
        <v>#REF!</v>
      </c>
      <c r="K740" s="407"/>
      <c r="L740" s="407"/>
      <c r="M740" s="407"/>
      <c r="N740" s="408"/>
    </row>
    <row r="741" spans="1:14" ht="50.1" customHeight="1" x14ac:dyDescent="0.25">
      <c r="A741" s="399">
        <v>738</v>
      </c>
      <c r="B741" s="408"/>
      <c r="C741" s="410"/>
      <c r="D741" s="359"/>
      <c r="E741" s="359"/>
      <c r="F741" s="409"/>
      <c r="G741" s="359"/>
      <c r="H741" s="359"/>
      <c r="I741" s="359"/>
      <c r="J741" s="404" t="e">
        <f>IF(#REF!="","",IF(LEN(#REF!)&gt;14,IF(ISBLANK(#REF!),"",#REF!),REPLACE(REPLACE(#REF!,1,3,"XXX"),13,2,"XX")))</f>
        <v>#REF!</v>
      </c>
      <c r="K741" s="407"/>
      <c r="L741" s="407"/>
      <c r="M741" s="407"/>
      <c r="N741" s="408"/>
    </row>
    <row r="742" spans="1:14" ht="50.1" customHeight="1" x14ac:dyDescent="0.25">
      <c r="A742" s="406">
        <v>739</v>
      </c>
      <c r="B742" s="408"/>
      <c r="C742" s="410"/>
      <c r="D742" s="359"/>
      <c r="E742" s="359"/>
      <c r="F742" s="409"/>
      <c r="G742" s="359"/>
      <c r="H742" s="359"/>
      <c r="I742" s="359"/>
      <c r="J742" s="404" t="e">
        <f>IF(#REF!="","",IF(LEN(#REF!)&gt;14,IF(ISBLANK(#REF!),"",#REF!),REPLACE(REPLACE(#REF!,1,3,"XXX"),13,2,"XX")))</f>
        <v>#REF!</v>
      </c>
      <c r="K742" s="407"/>
      <c r="L742" s="407"/>
      <c r="M742" s="407"/>
      <c r="N742" s="408"/>
    </row>
    <row r="743" spans="1:14" ht="50.1" customHeight="1" x14ac:dyDescent="0.25">
      <c r="A743" s="399">
        <v>740</v>
      </c>
      <c r="B743" s="408"/>
      <c r="C743" s="410"/>
      <c r="D743" s="359"/>
      <c r="E743" s="359"/>
      <c r="F743" s="409"/>
      <c r="G743" s="359"/>
      <c r="H743" s="359"/>
      <c r="I743" s="359"/>
      <c r="J743" s="404" t="e">
        <f>IF(#REF!="","",IF(LEN(#REF!)&gt;14,IF(ISBLANK(#REF!),"",#REF!),REPLACE(REPLACE(#REF!,1,3,"XXX"),13,2,"XX")))</f>
        <v>#REF!</v>
      </c>
      <c r="K743" s="407"/>
      <c r="L743" s="407"/>
      <c r="M743" s="407"/>
      <c r="N743" s="408"/>
    </row>
    <row r="744" spans="1:14" ht="50.1" customHeight="1" x14ac:dyDescent="0.25">
      <c r="A744" s="399">
        <v>741</v>
      </c>
      <c r="B744" s="408"/>
      <c r="C744" s="410"/>
      <c r="D744" s="359"/>
      <c r="E744" s="359"/>
      <c r="F744" s="409"/>
      <c r="G744" s="359"/>
      <c r="H744" s="359"/>
      <c r="I744" s="359"/>
      <c r="J744" s="404" t="e">
        <f>IF(#REF!="","",IF(LEN(#REF!)&gt;14,IF(ISBLANK(#REF!),"",#REF!),REPLACE(REPLACE(#REF!,1,3,"XXX"),13,2,"XX")))</f>
        <v>#REF!</v>
      </c>
      <c r="K744" s="407"/>
      <c r="L744" s="407"/>
      <c r="M744" s="407"/>
      <c r="N744" s="408"/>
    </row>
    <row r="745" spans="1:14" ht="50.1" customHeight="1" x14ac:dyDescent="0.25">
      <c r="A745" s="406">
        <v>742</v>
      </c>
      <c r="B745" s="408"/>
      <c r="C745" s="410"/>
      <c r="D745" s="359"/>
      <c r="E745" s="359"/>
      <c r="F745" s="409"/>
      <c r="G745" s="359"/>
      <c r="H745" s="359"/>
      <c r="I745" s="359"/>
      <c r="J745" s="404" t="e">
        <f>IF(#REF!="","",IF(LEN(#REF!)&gt;14,IF(ISBLANK(#REF!),"",#REF!),REPLACE(REPLACE(#REF!,1,3,"XXX"),13,2,"XX")))</f>
        <v>#REF!</v>
      </c>
      <c r="K745" s="407"/>
      <c r="L745" s="407"/>
      <c r="M745" s="407"/>
      <c r="N745" s="408"/>
    </row>
    <row r="746" spans="1:14" ht="50.1" customHeight="1" x14ac:dyDescent="0.25">
      <c r="A746" s="399">
        <v>743</v>
      </c>
      <c r="B746" s="408"/>
      <c r="C746" s="410"/>
      <c r="D746" s="359"/>
      <c r="E746" s="359"/>
      <c r="F746" s="409"/>
      <c r="G746" s="359"/>
      <c r="H746" s="359"/>
      <c r="I746" s="359"/>
      <c r="J746" s="404" t="e">
        <f>IF(#REF!="","",IF(LEN(#REF!)&gt;14,IF(ISBLANK(#REF!),"",#REF!),REPLACE(REPLACE(#REF!,1,3,"XXX"),13,2,"XX")))</f>
        <v>#REF!</v>
      </c>
      <c r="K746" s="407"/>
      <c r="L746" s="407"/>
      <c r="M746" s="407"/>
      <c r="N746" s="408"/>
    </row>
    <row r="747" spans="1:14" ht="50.1" customHeight="1" x14ac:dyDescent="0.25">
      <c r="A747" s="399">
        <v>744</v>
      </c>
      <c r="B747" s="408"/>
      <c r="C747" s="410"/>
      <c r="D747" s="359"/>
      <c r="E747" s="359"/>
      <c r="F747" s="409"/>
      <c r="G747" s="359"/>
      <c r="H747" s="359"/>
      <c r="I747" s="359"/>
      <c r="J747" s="404" t="e">
        <f>IF(#REF!="","",IF(LEN(#REF!)&gt;14,IF(ISBLANK(#REF!),"",#REF!),REPLACE(REPLACE(#REF!,1,3,"XXX"),13,2,"XX")))</f>
        <v>#REF!</v>
      </c>
      <c r="K747" s="407"/>
      <c r="L747" s="407"/>
      <c r="M747" s="407"/>
      <c r="N747" s="408"/>
    </row>
    <row r="748" spans="1:14" ht="50.1" customHeight="1" x14ac:dyDescent="0.25">
      <c r="A748" s="406">
        <v>745</v>
      </c>
      <c r="B748" s="408"/>
      <c r="C748" s="410"/>
      <c r="D748" s="359"/>
      <c r="E748" s="359"/>
      <c r="F748" s="409"/>
      <c r="G748" s="359"/>
      <c r="H748" s="359"/>
      <c r="I748" s="359"/>
      <c r="J748" s="404" t="e">
        <f>IF(#REF!="","",IF(LEN(#REF!)&gt;14,IF(ISBLANK(#REF!),"",#REF!),REPLACE(REPLACE(#REF!,1,3,"XXX"),13,2,"XX")))</f>
        <v>#REF!</v>
      </c>
      <c r="K748" s="407"/>
      <c r="L748" s="407"/>
      <c r="M748" s="407"/>
      <c r="N748" s="408"/>
    </row>
    <row r="749" spans="1:14" ht="50.1" customHeight="1" x14ac:dyDescent="0.25">
      <c r="A749" s="399">
        <v>746</v>
      </c>
      <c r="B749" s="408"/>
      <c r="C749" s="410"/>
      <c r="D749" s="359"/>
      <c r="E749" s="359"/>
      <c r="F749" s="409"/>
      <c r="G749" s="359"/>
      <c r="H749" s="359"/>
      <c r="I749" s="359"/>
      <c r="J749" s="404" t="e">
        <f>IF(#REF!="","",IF(LEN(#REF!)&gt;14,IF(ISBLANK(#REF!),"",#REF!),REPLACE(REPLACE(#REF!,1,3,"XXX"),13,2,"XX")))</f>
        <v>#REF!</v>
      </c>
      <c r="K749" s="407"/>
      <c r="L749" s="407"/>
      <c r="M749" s="407"/>
      <c r="N749" s="408"/>
    </row>
    <row r="750" spans="1:14" ht="50.1" customHeight="1" x14ac:dyDescent="0.25">
      <c r="A750" s="399">
        <v>747</v>
      </c>
      <c r="B750" s="408"/>
      <c r="C750" s="410"/>
      <c r="D750" s="359"/>
      <c r="E750" s="359"/>
      <c r="F750" s="409"/>
      <c r="G750" s="359"/>
      <c r="H750" s="359"/>
      <c r="I750" s="359"/>
      <c r="J750" s="404" t="e">
        <f>IF(#REF!="","",IF(LEN(#REF!)&gt;14,IF(ISBLANK(#REF!),"",#REF!),REPLACE(REPLACE(#REF!,1,3,"XXX"),13,2,"XX")))</f>
        <v>#REF!</v>
      </c>
      <c r="K750" s="407"/>
      <c r="L750" s="407"/>
      <c r="M750" s="407"/>
      <c r="N750" s="408"/>
    </row>
    <row r="751" spans="1:14" ht="50.1" customHeight="1" x14ac:dyDescent="0.25">
      <c r="A751" s="406">
        <v>748</v>
      </c>
      <c r="B751" s="408"/>
      <c r="C751" s="410"/>
      <c r="D751" s="359"/>
      <c r="E751" s="359"/>
      <c r="F751" s="409"/>
      <c r="G751" s="359"/>
      <c r="H751" s="359"/>
      <c r="I751" s="359"/>
      <c r="J751" s="404" t="e">
        <f>IF(#REF!="","",IF(LEN(#REF!)&gt;14,IF(ISBLANK(#REF!),"",#REF!),REPLACE(REPLACE(#REF!,1,3,"XXX"),13,2,"XX")))</f>
        <v>#REF!</v>
      </c>
      <c r="K751" s="407"/>
      <c r="L751" s="407"/>
      <c r="M751" s="407"/>
      <c r="N751" s="408"/>
    </row>
    <row r="752" spans="1:14" ht="50.1" customHeight="1" x14ac:dyDescent="0.25">
      <c r="A752" s="399">
        <v>749</v>
      </c>
      <c r="B752" s="408"/>
      <c r="C752" s="410"/>
      <c r="D752" s="359"/>
      <c r="E752" s="359"/>
      <c r="F752" s="409"/>
      <c r="G752" s="359"/>
      <c r="H752" s="359"/>
      <c r="I752" s="359"/>
      <c r="J752" s="404" t="e">
        <f>IF(#REF!="","",IF(LEN(#REF!)&gt;14,IF(ISBLANK(#REF!),"",#REF!),REPLACE(REPLACE(#REF!,1,3,"XXX"),13,2,"XX")))</f>
        <v>#REF!</v>
      </c>
      <c r="K752" s="407"/>
      <c r="L752" s="407"/>
      <c r="M752" s="407"/>
      <c r="N752" s="408"/>
    </row>
    <row r="753" spans="1:14" ht="50.1" customHeight="1" x14ac:dyDescent="0.25">
      <c r="A753" s="399">
        <v>750</v>
      </c>
      <c r="B753" s="408"/>
      <c r="C753" s="410"/>
      <c r="D753" s="359"/>
      <c r="E753" s="359"/>
      <c r="F753" s="409"/>
      <c r="G753" s="359"/>
      <c r="H753" s="359"/>
      <c r="I753" s="359"/>
      <c r="J753" s="404" t="e">
        <f>IF(#REF!="","",IF(LEN(#REF!)&gt;14,IF(ISBLANK(#REF!),"",#REF!),REPLACE(REPLACE(#REF!,1,3,"XXX"),13,2,"XX")))</f>
        <v>#REF!</v>
      </c>
      <c r="K753" s="407"/>
      <c r="L753" s="407"/>
      <c r="M753" s="407"/>
      <c r="N753" s="408"/>
    </row>
    <row r="754" spans="1:14" ht="50.1" customHeight="1" x14ac:dyDescent="0.25">
      <c r="A754" s="406">
        <v>751</v>
      </c>
      <c r="B754" s="408"/>
      <c r="C754" s="410"/>
      <c r="D754" s="359"/>
      <c r="E754" s="359"/>
      <c r="F754" s="409"/>
      <c r="G754" s="359"/>
      <c r="H754" s="359"/>
      <c r="I754" s="359"/>
      <c r="J754" s="404" t="e">
        <f>IF(#REF!="","",IF(LEN(#REF!)&gt;14,IF(ISBLANK(#REF!),"",#REF!),REPLACE(REPLACE(#REF!,1,3,"XXX"),13,2,"XX")))</f>
        <v>#REF!</v>
      </c>
      <c r="K754" s="407"/>
      <c r="L754" s="407"/>
      <c r="M754" s="407"/>
      <c r="N754" s="408"/>
    </row>
    <row r="755" spans="1:14" ht="50.1" customHeight="1" x14ac:dyDescent="0.25">
      <c r="A755" s="399">
        <v>752</v>
      </c>
      <c r="B755" s="408"/>
      <c r="C755" s="410"/>
      <c r="D755" s="359"/>
      <c r="E755" s="359"/>
      <c r="F755" s="409"/>
      <c r="G755" s="359"/>
      <c r="H755" s="359"/>
      <c r="I755" s="359"/>
      <c r="J755" s="404" t="e">
        <f>IF(#REF!="","",IF(LEN(#REF!)&gt;14,IF(ISBLANK(#REF!),"",#REF!),REPLACE(REPLACE(#REF!,1,3,"XXX"),13,2,"XX")))</f>
        <v>#REF!</v>
      </c>
      <c r="K755" s="407"/>
      <c r="L755" s="407"/>
      <c r="M755" s="407"/>
      <c r="N755" s="408"/>
    </row>
    <row r="756" spans="1:14" ht="50.1" customHeight="1" x14ac:dyDescent="0.25">
      <c r="A756" s="399">
        <v>753</v>
      </c>
      <c r="B756" s="408"/>
      <c r="C756" s="410"/>
      <c r="D756" s="359"/>
      <c r="E756" s="359"/>
      <c r="F756" s="409"/>
      <c r="G756" s="359"/>
      <c r="H756" s="359"/>
      <c r="I756" s="359"/>
      <c r="J756" s="404" t="e">
        <f>IF(#REF!="","",IF(LEN(#REF!)&gt;14,IF(ISBLANK(#REF!),"",#REF!),REPLACE(REPLACE(#REF!,1,3,"XXX"),13,2,"XX")))</f>
        <v>#REF!</v>
      </c>
      <c r="K756" s="407"/>
      <c r="L756" s="407"/>
      <c r="M756" s="407"/>
      <c r="N756" s="408"/>
    </row>
    <row r="757" spans="1:14" ht="50.1" customHeight="1" x14ac:dyDescent="0.25">
      <c r="A757" s="406">
        <v>754</v>
      </c>
      <c r="B757" s="408"/>
      <c r="C757" s="410"/>
      <c r="D757" s="359"/>
      <c r="E757" s="359"/>
      <c r="F757" s="409"/>
      <c r="G757" s="359"/>
      <c r="H757" s="359"/>
      <c r="I757" s="359"/>
      <c r="J757" s="404" t="e">
        <f>IF(#REF!="","",IF(LEN(#REF!)&gt;14,IF(ISBLANK(#REF!),"",#REF!),REPLACE(REPLACE(#REF!,1,3,"XXX"),13,2,"XX")))</f>
        <v>#REF!</v>
      </c>
      <c r="K757" s="407"/>
      <c r="L757" s="407"/>
      <c r="M757" s="407"/>
      <c r="N757" s="408"/>
    </row>
    <row r="758" spans="1:14" ht="50.1" customHeight="1" x14ac:dyDescent="0.25">
      <c r="A758" s="399">
        <v>755</v>
      </c>
      <c r="B758" s="408"/>
      <c r="C758" s="410"/>
      <c r="D758" s="359"/>
      <c r="E758" s="359"/>
      <c r="F758" s="409"/>
      <c r="G758" s="359"/>
      <c r="H758" s="359"/>
      <c r="I758" s="359"/>
      <c r="J758" s="404" t="e">
        <f>IF(#REF!="","",IF(LEN(#REF!)&gt;14,IF(ISBLANK(#REF!),"",#REF!),REPLACE(REPLACE(#REF!,1,3,"XXX"),13,2,"XX")))</f>
        <v>#REF!</v>
      </c>
      <c r="K758" s="407"/>
      <c r="L758" s="407"/>
      <c r="M758" s="407"/>
      <c r="N758" s="408"/>
    </row>
    <row r="759" spans="1:14" ht="50.1" customHeight="1" x14ac:dyDescent="0.25">
      <c r="A759" s="399">
        <v>756</v>
      </c>
      <c r="B759" s="408"/>
      <c r="C759" s="410"/>
      <c r="D759" s="359"/>
      <c r="E759" s="359"/>
      <c r="F759" s="409"/>
      <c r="G759" s="359"/>
      <c r="H759" s="359"/>
      <c r="I759" s="359"/>
      <c r="J759" s="404" t="e">
        <f>IF(#REF!="","",IF(LEN(#REF!)&gt;14,IF(ISBLANK(#REF!),"",#REF!),REPLACE(REPLACE(#REF!,1,3,"XXX"),13,2,"XX")))</f>
        <v>#REF!</v>
      </c>
      <c r="K759" s="407"/>
      <c r="L759" s="407"/>
      <c r="M759" s="407"/>
      <c r="N759" s="408"/>
    </row>
    <row r="760" spans="1:14" ht="50.1" customHeight="1" x14ac:dyDescent="0.25">
      <c r="A760" s="406">
        <v>757</v>
      </c>
      <c r="B760" s="408"/>
      <c r="C760" s="410"/>
      <c r="D760" s="359"/>
      <c r="E760" s="359"/>
      <c r="F760" s="409"/>
      <c r="G760" s="359"/>
      <c r="H760" s="359"/>
      <c r="I760" s="359"/>
      <c r="J760" s="404" t="e">
        <f>IF(#REF!="","",IF(LEN(#REF!)&gt;14,IF(ISBLANK(#REF!),"",#REF!),REPLACE(REPLACE(#REF!,1,3,"XXX"),13,2,"XX")))</f>
        <v>#REF!</v>
      </c>
      <c r="K760" s="407"/>
      <c r="L760" s="407"/>
      <c r="M760" s="407"/>
      <c r="N760" s="408"/>
    </row>
    <row r="761" spans="1:14" ht="50.1" customHeight="1" x14ac:dyDescent="0.25">
      <c r="A761" s="399">
        <v>758</v>
      </c>
      <c r="B761" s="408"/>
      <c r="C761" s="410"/>
      <c r="D761" s="359"/>
      <c r="E761" s="359"/>
      <c r="F761" s="409"/>
      <c r="G761" s="359"/>
      <c r="H761" s="359"/>
      <c r="I761" s="359"/>
      <c r="J761" s="404" t="e">
        <f>IF(#REF!="","",IF(LEN(#REF!)&gt;14,IF(ISBLANK(#REF!),"",#REF!),REPLACE(REPLACE(#REF!,1,3,"XXX"),13,2,"XX")))</f>
        <v>#REF!</v>
      </c>
      <c r="K761" s="407"/>
      <c r="L761" s="407"/>
      <c r="M761" s="407"/>
      <c r="N761" s="408"/>
    </row>
    <row r="762" spans="1:14" ht="50.1" customHeight="1" x14ac:dyDescent="0.25">
      <c r="A762" s="399">
        <v>759</v>
      </c>
      <c r="B762" s="408"/>
      <c r="C762" s="410"/>
      <c r="D762" s="359"/>
      <c r="E762" s="359"/>
      <c r="F762" s="409"/>
      <c r="G762" s="359"/>
      <c r="H762" s="359"/>
      <c r="I762" s="359"/>
      <c r="J762" s="404" t="e">
        <f>IF(#REF!="","",IF(LEN(#REF!)&gt;14,IF(ISBLANK(#REF!),"",#REF!),REPLACE(REPLACE(#REF!,1,3,"XXX"),13,2,"XX")))</f>
        <v>#REF!</v>
      </c>
      <c r="K762" s="407"/>
      <c r="L762" s="407"/>
      <c r="M762" s="407"/>
      <c r="N762" s="408"/>
    </row>
    <row r="763" spans="1:14" ht="50.1" customHeight="1" x14ac:dyDescent="0.25">
      <c r="A763" s="406">
        <v>760</v>
      </c>
      <c r="B763" s="408"/>
      <c r="C763" s="410"/>
      <c r="D763" s="359"/>
      <c r="E763" s="359"/>
      <c r="F763" s="409"/>
      <c r="G763" s="359"/>
      <c r="H763" s="359"/>
      <c r="I763" s="359"/>
      <c r="J763" s="404" t="e">
        <f>IF(#REF!="","",IF(LEN(#REF!)&gt;14,IF(ISBLANK(#REF!),"",#REF!),REPLACE(REPLACE(#REF!,1,3,"XXX"),13,2,"XX")))</f>
        <v>#REF!</v>
      </c>
      <c r="K763" s="407"/>
      <c r="L763" s="407"/>
      <c r="M763" s="407"/>
      <c r="N763" s="408"/>
    </row>
    <row r="764" spans="1:14" ht="50.1" customHeight="1" x14ac:dyDescent="0.25">
      <c r="A764" s="399">
        <v>761</v>
      </c>
      <c r="B764" s="408"/>
      <c r="C764" s="410"/>
      <c r="D764" s="359"/>
      <c r="E764" s="359"/>
      <c r="F764" s="409"/>
      <c r="G764" s="359"/>
      <c r="H764" s="359"/>
      <c r="I764" s="359"/>
      <c r="J764" s="404" t="e">
        <f>IF(#REF!="","",IF(LEN(#REF!)&gt;14,IF(ISBLANK(#REF!),"",#REF!),REPLACE(REPLACE(#REF!,1,3,"XXX"),13,2,"XX")))</f>
        <v>#REF!</v>
      </c>
      <c r="K764" s="407"/>
      <c r="L764" s="407"/>
      <c r="M764" s="407"/>
      <c r="N764" s="408"/>
    </row>
    <row r="765" spans="1:14" ht="50.1" customHeight="1" x14ac:dyDescent="0.25">
      <c r="A765" s="399">
        <v>762</v>
      </c>
      <c r="B765" s="408"/>
      <c r="C765" s="410"/>
      <c r="D765" s="359"/>
      <c r="E765" s="359"/>
      <c r="F765" s="409"/>
      <c r="G765" s="359"/>
      <c r="H765" s="359"/>
      <c r="I765" s="359"/>
      <c r="J765" s="404" t="e">
        <f>IF(#REF!="","",IF(LEN(#REF!)&gt;14,IF(ISBLANK(#REF!),"",#REF!),REPLACE(REPLACE(#REF!,1,3,"XXX"),13,2,"XX")))</f>
        <v>#REF!</v>
      </c>
      <c r="K765" s="407"/>
      <c r="L765" s="407"/>
      <c r="M765" s="407"/>
      <c r="N765" s="408"/>
    </row>
    <row r="766" spans="1:14" ht="50.1" customHeight="1" x14ac:dyDescent="0.25">
      <c r="A766" s="406">
        <v>763</v>
      </c>
      <c r="B766" s="408"/>
      <c r="C766" s="410"/>
      <c r="D766" s="359"/>
      <c r="E766" s="359"/>
      <c r="F766" s="409"/>
      <c r="G766" s="359"/>
      <c r="H766" s="359"/>
      <c r="I766" s="359"/>
      <c r="J766" s="404" t="e">
        <f>IF(#REF!="","",IF(LEN(#REF!)&gt;14,IF(ISBLANK(#REF!),"",#REF!),REPLACE(REPLACE(#REF!,1,3,"XXX"),13,2,"XX")))</f>
        <v>#REF!</v>
      </c>
      <c r="K766" s="407"/>
      <c r="L766" s="407"/>
      <c r="M766" s="407"/>
      <c r="N766" s="408"/>
    </row>
    <row r="767" spans="1:14" ht="50.1" customHeight="1" x14ac:dyDescent="0.25">
      <c r="A767" s="399">
        <v>764</v>
      </c>
      <c r="B767" s="408"/>
      <c r="C767" s="410"/>
      <c r="D767" s="359"/>
      <c r="E767" s="359"/>
      <c r="F767" s="409"/>
      <c r="G767" s="359"/>
      <c r="H767" s="359"/>
      <c r="I767" s="359"/>
      <c r="J767" s="404" t="e">
        <f>IF(#REF!="","",IF(LEN(#REF!)&gt;14,IF(ISBLANK(#REF!),"",#REF!),REPLACE(REPLACE(#REF!,1,3,"XXX"),13,2,"XX")))</f>
        <v>#REF!</v>
      </c>
      <c r="K767" s="407"/>
      <c r="L767" s="407"/>
      <c r="M767" s="407"/>
      <c r="N767" s="408"/>
    </row>
    <row r="768" spans="1:14" ht="50.1" customHeight="1" x14ac:dyDescent="0.25">
      <c r="A768" s="399">
        <v>765</v>
      </c>
      <c r="B768" s="408"/>
      <c r="C768" s="410"/>
      <c r="D768" s="359"/>
      <c r="E768" s="359"/>
      <c r="F768" s="409"/>
      <c r="G768" s="359"/>
      <c r="H768" s="359"/>
      <c r="I768" s="359"/>
      <c r="J768" s="404" t="e">
        <f>IF(#REF!="","",IF(LEN(#REF!)&gt;14,IF(ISBLANK(#REF!),"",#REF!),REPLACE(REPLACE(#REF!,1,3,"XXX"),13,2,"XX")))</f>
        <v>#REF!</v>
      </c>
      <c r="K768" s="407"/>
      <c r="L768" s="407"/>
      <c r="M768" s="407"/>
      <c r="N768" s="408"/>
    </row>
    <row r="769" spans="1:14" ht="50.1" customHeight="1" x14ac:dyDescent="0.25">
      <c r="A769" s="406">
        <v>766</v>
      </c>
      <c r="B769" s="408"/>
      <c r="C769" s="410"/>
      <c r="D769" s="359"/>
      <c r="E769" s="359"/>
      <c r="F769" s="409"/>
      <c r="G769" s="359"/>
      <c r="H769" s="359"/>
      <c r="I769" s="359"/>
      <c r="J769" s="404" t="e">
        <f>IF(#REF!="","",IF(LEN(#REF!)&gt;14,IF(ISBLANK(#REF!),"",#REF!),REPLACE(REPLACE(#REF!,1,3,"XXX"),13,2,"XX")))</f>
        <v>#REF!</v>
      </c>
      <c r="K769" s="407"/>
      <c r="L769" s="407"/>
      <c r="M769" s="407"/>
      <c r="N769" s="408"/>
    </row>
    <row r="770" spans="1:14" ht="50.1" customHeight="1" x14ac:dyDescent="0.25">
      <c r="A770" s="399">
        <v>767</v>
      </c>
      <c r="B770" s="408"/>
      <c r="C770" s="410"/>
      <c r="D770" s="359"/>
      <c r="E770" s="359"/>
      <c r="F770" s="409"/>
      <c r="G770" s="359"/>
      <c r="H770" s="359"/>
      <c r="I770" s="359"/>
      <c r="J770" s="404" t="e">
        <f>IF(#REF!="","",IF(LEN(#REF!)&gt;14,IF(ISBLANK(#REF!),"",#REF!),REPLACE(REPLACE(#REF!,1,3,"XXX"),13,2,"XX")))</f>
        <v>#REF!</v>
      </c>
      <c r="K770" s="407"/>
      <c r="L770" s="407"/>
      <c r="M770" s="407"/>
      <c r="N770" s="408"/>
    </row>
    <row r="771" spans="1:14" ht="50.1" customHeight="1" x14ac:dyDescent="0.25">
      <c r="A771" s="399">
        <v>768</v>
      </c>
      <c r="B771" s="408"/>
      <c r="C771" s="410"/>
      <c r="D771" s="359"/>
      <c r="E771" s="359"/>
      <c r="F771" s="409"/>
      <c r="G771" s="359"/>
      <c r="H771" s="359"/>
      <c r="I771" s="359"/>
      <c r="J771" s="404" t="e">
        <f>IF(#REF!="","",IF(LEN(#REF!)&gt;14,IF(ISBLANK(#REF!),"",#REF!),REPLACE(REPLACE(#REF!,1,3,"XXX"),13,2,"XX")))</f>
        <v>#REF!</v>
      </c>
      <c r="K771" s="407"/>
      <c r="L771" s="407"/>
      <c r="M771" s="407"/>
      <c r="N771" s="408"/>
    </row>
    <row r="772" spans="1:14" ht="50.1" customHeight="1" x14ac:dyDescent="0.25">
      <c r="A772" s="406">
        <v>769</v>
      </c>
      <c r="B772" s="408"/>
      <c r="C772" s="410"/>
      <c r="D772" s="359"/>
      <c r="E772" s="359"/>
      <c r="F772" s="409"/>
      <c r="G772" s="359"/>
      <c r="H772" s="359"/>
      <c r="I772" s="359"/>
      <c r="J772" s="404" t="e">
        <f>IF(#REF!="","",IF(LEN(#REF!)&gt;14,IF(ISBLANK(#REF!),"",#REF!),REPLACE(REPLACE(#REF!,1,3,"XXX"),13,2,"XX")))</f>
        <v>#REF!</v>
      </c>
      <c r="K772" s="407"/>
      <c r="L772" s="407"/>
      <c r="M772" s="407"/>
      <c r="N772" s="408"/>
    </row>
    <row r="773" spans="1:14" ht="50.1" customHeight="1" x14ac:dyDescent="0.25">
      <c r="A773" s="399">
        <v>770</v>
      </c>
      <c r="B773" s="408"/>
      <c r="C773" s="410"/>
      <c r="D773" s="359"/>
      <c r="E773" s="359"/>
      <c r="F773" s="409"/>
      <c r="G773" s="359"/>
      <c r="H773" s="359"/>
      <c r="I773" s="359"/>
      <c r="J773" s="404" t="e">
        <f>IF(#REF!="","",IF(LEN(#REF!)&gt;14,IF(ISBLANK(#REF!),"",#REF!),REPLACE(REPLACE(#REF!,1,3,"XXX"),13,2,"XX")))</f>
        <v>#REF!</v>
      </c>
      <c r="K773" s="407"/>
      <c r="L773" s="407"/>
      <c r="M773" s="407"/>
      <c r="N773" s="408"/>
    </row>
    <row r="774" spans="1:14" ht="50.1" customHeight="1" x14ac:dyDescent="0.25">
      <c r="A774" s="399">
        <v>771</v>
      </c>
      <c r="B774" s="408"/>
      <c r="C774" s="410"/>
      <c r="D774" s="359"/>
      <c r="E774" s="359"/>
      <c r="F774" s="409"/>
      <c r="G774" s="359"/>
      <c r="H774" s="359"/>
      <c r="I774" s="359"/>
      <c r="J774" s="404" t="e">
        <f>IF(#REF!="","",IF(LEN(#REF!)&gt;14,IF(ISBLANK(#REF!),"",#REF!),REPLACE(REPLACE(#REF!,1,3,"XXX"),13,2,"XX")))</f>
        <v>#REF!</v>
      </c>
      <c r="K774" s="407"/>
      <c r="L774" s="407"/>
      <c r="M774" s="407"/>
      <c r="N774" s="408"/>
    </row>
    <row r="775" spans="1:14" ht="50.1" customHeight="1" x14ac:dyDescent="0.25">
      <c r="A775" s="406">
        <v>772</v>
      </c>
      <c r="B775" s="408"/>
      <c r="C775" s="410"/>
      <c r="D775" s="359"/>
      <c r="E775" s="359"/>
      <c r="F775" s="409"/>
      <c r="G775" s="359"/>
      <c r="H775" s="359"/>
      <c r="I775" s="359"/>
      <c r="J775" s="404" t="e">
        <f>IF(#REF!="","",IF(LEN(#REF!)&gt;14,IF(ISBLANK(#REF!),"",#REF!),REPLACE(REPLACE(#REF!,1,3,"XXX"),13,2,"XX")))</f>
        <v>#REF!</v>
      </c>
      <c r="K775" s="407"/>
      <c r="L775" s="407"/>
      <c r="M775" s="407"/>
      <c r="N775" s="408"/>
    </row>
    <row r="776" spans="1:14" ht="50.1" customHeight="1" x14ac:dyDescent="0.25">
      <c r="A776" s="399">
        <v>773</v>
      </c>
      <c r="B776" s="408"/>
      <c r="C776" s="410"/>
      <c r="D776" s="359"/>
      <c r="E776" s="359"/>
      <c r="F776" s="409"/>
      <c r="G776" s="359"/>
      <c r="H776" s="359"/>
      <c r="I776" s="359"/>
      <c r="J776" s="404" t="e">
        <f>IF(#REF!="","",IF(LEN(#REF!)&gt;14,IF(ISBLANK(#REF!),"",#REF!),REPLACE(REPLACE(#REF!,1,3,"XXX"),13,2,"XX")))</f>
        <v>#REF!</v>
      </c>
      <c r="K776" s="407"/>
      <c r="L776" s="407"/>
      <c r="M776" s="407"/>
      <c r="N776" s="408"/>
    </row>
    <row r="777" spans="1:14" ht="50.1" customHeight="1" x14ac:dyDescent="0.25">
      <c r="A777" s="406">
        <v>778</v>
      </c>
      <c r="B777" s="408"/>
      <c r="C777" s="410"/>
      <c r="D777" s="359"/>
      <c r="E777" s="359"/>
      <c r="F777" s="409"/>
      <c r="G777" s="359"/>
      <c r="H777" s="359"/>
      <c r="I777" s="359"/>
      <c r="J777" s="404" t="e">
        <f>IF(#REF!="","",IF(LEN(#REF!)&gt;14,IF(ISBLANK(#REF!),"",#REF!),REPLACE(REPLACE(#REF!,1,3,"XXX"),13,2,"XX")))</f>
        <v>#REF!</v>
      </c>
      <c r="K777" s="407"/>
      <c r="L777" s="407"/>
      <c r="M777" s="407"/>
      <c r="N777" s="408"/>
    </row>
    <row r="778" spans="1:14" ht="50.1" customHeight="1" x14ac:dyDescent="0.25">
      <c r="A778" s="399">
        <v>779</v>
      </c>
      <c r="B778" s="408"/>
      <c r="C778" s="410"/>
      <c r="D778" s="359"/>
      <c r="E778" s="359"/>
      <c r="F778" s="409"/>
      <c r="G778" s="359"/>
      <c r="H778" s="359"/>
      <c r="I778" s="359"/>
      <c r="J778" s="404" t="e">
        <f>IF(#REF!="","",IF(LEN(#REF!)&gt;14,IF(ISBLANK(#REF!),"",#REF!),REPLACE(REPLACE(#REF!,1,3,"XXX"),13,2,"XX")))</f>
        <v>#REF!</v>
      </c>
      <c r="K778" s="407"/>
      <c r="L778" s="407"/>
      <c r="M778" s="407"/>
      <c r="N778" s="408"/>
    </row>
    <row r="779" spans="1:14" ht="50.1" customHeight="1" x14ac:dyDescent="0.25">
      <c r="A779" s="406">
        <v>780</v>
      </c>
      <c r="B779" s="408"/>
      <c r="C779" s="410"/>
      <c r="D779" s="359"/>
      <c r="E779" s="359"/>
      <c r="F779" s="409"/>
      <c r="G779" s="359"/>
      <c r="H779" s="359"/>
      <c r="I779" s="359"/>
      <c r="J779" s="404" t="e">
        <f>IF(#REF!="","",IF(LEN(#REF!)&gt;14,IF(ISBLANK(#REF!),"",#REF!),REPLACE(REPLACE(#REF!,1,3,"XXX"),13,2,"XX")))</f>
        <v>#REF!</v>
      </c>
      <c r="K779" s="407"/>
      <c r="L779" s="407"/>
      <c r="M779" s="407"/>
      <c r="N779" s="408"/>
    </row>
    <row r="780" spans="1:14" ht="50.1" customHeight="1" x14ac:dyDescent="0.25">
      <c r="A780" s="399">
        <v>781</v>
      </c>
      <c r="B780" s="408"/>
      <c r="C780" s="410"/>
      <c r="D780" s="359"/>
      <c r="E780" s="359"/>
      <c r="F780" s="409"/>
      <c r="G780" s="359"/>
      <c r="H780" s="359"/>
      <c r="I780" s="359"/>
      <c r="J780" s="404" t="e">
        <f>IF(#REF!="","",IF(LEN(#REF!)&gt;14,IF(ISBLANK(#REF!),"",#REF!),REPLACE(REPLACE(#REF!,1,3,"XXX"),13,2,"XX")))</f>
        <v>#REF!</v>
      </c>
      <c r="K780" s="407"/>
      <c r="L780" s="407"/>
      <c r="M780" s="407"/>
      <c r="N780" s="408"/>
    </row>
    <row r="781" spans="1:14" ht="50.1" customHeight="1" x14ac:dyDescent="0.25">
      <c r="A781" s="406">
        <v>782</v>
      </c>
      <c r="B781" s="408"/>
      <c r="C781" s="410"/>
      <c r="D781" s="359"/>
      <c r="E781" s="359"/>
      <c r="F781" s="409"/>
      <c r="G781" s="359"/>
      <c r="H781" s="359"/>
      <c r="I781" s="359"/>
      <c r="J781" s="404" t="e">
        <f>IF(#REF!="","",IF(LEN(#REF!)&gt;14,IF(ISBLANK(#REF!),"",#REF!),REPLACE(REPLACE(#REF!,1,3,"XXX"),13,2,"XX")))</f>
        <v>#REF!</v>
      </c>
      <c r="K781" s="407"/>
      <c r="L781" s="407"/>
      <c r="M781" s="407"/>
      <c r="N781" s="408"/>
    </row>
    <row r="782" spans="1:14" ht="50.1" customHeight="1" x14ac:dyDescent="0.25">
      <c r="A782" s="399">
        <v>783</v>
      </c>
      <c r="B782" s="408"/>
      <c r="C782" s="410"/>
      <c r="D782" s="359"/>
      <c r="E782" s="359"/>
      <c r="F782" s="409"/>
      <c r="G782" s="359"/>
      <c r="H782" s="359"/>
      <c r="I782" s="359"/>
      <c r="J782" s="404" t="e">
        <f>IF(#REF!="","",IF(LEN(#REF!)&gt;14,IF(ISBLANK(#REF!),"",#REF!),REPLACE(REPLACE(#REF!,1,3,"XXX"),13,2,"XX")))</f>
        <v>#REF!</v>
      </c>
      <c r="K782" s="407"/>
      <c r="L782" s="407"/>
      <c r="M782" s="407"/>
      <c r="N782" s="408"/>
    </row>
    <row r="783" spans="1:14" ht="50.1" customHeight="1" x14ac:dyDescent="0.25">
      <c r="A783" s="406">
        <v>784</v>
      </c>
      <c r="B783" s="408"/>
      <c r="C783" s="410"/>
      <c r="D783" s="359"/>
      <c r="E783" s="359"/>
      <c r="F783" s="409"/>
      <c r="G783" s="359"/>
      <c r="H783" s="359"/>
      <c r="I783" s="359"/>
      <c r="J783" s="404" t="e">
        <f>IF(#REF!="","",IF(LEN(#REF!)&gt;14,IF(ISBLANK(#REF!),"",#REF!),REPLACE(REPLACE(#REF!,1,3,"XXX"),13,2,"XX")))</f>
        <v>#REF!</v>
      </c>
      <c r="K783" s="407"/>
      <c r="L783" s="407"/>
      <c r="M783" s="407"/>
      <c r="N783" s="408"/>
    </row>
    <row r="784" spans="1:14" ht="50.1" customHeight="1" x14ac:dyDescent="0.25">
      <c r="A784" s="399">
        <v>785</v>
      </c>
      <c r="B784" s="408"/>
      <c r="C784" s="410"/>
      <c r="D784" s="359"/>
      <c r="E784" s="359"/>
      <c r="F784" s="409"/>
      <c r="G784" s="359"/>
      <c r="H784" s="359"/>
      <c r="I784" s="359"/>
      <c r="J784" s="404" t="e">
        <f>IF(#REF!="","",IF(LEN(#REF!)&gt;14,IF(ISBLANK(#REF!),"",#REF!),REPLACE(REPLACE(#REF!,1,3,"XXX"),13,2,"XX")))</f>
        <v>#REF!</v>
      </c>
      <c r="K784" s="407"/>
      <c r="L784" s="407"/>
      <c r="M784" s="407"/>
      <c r="N784" s="408"/>
    </row>
    <row r="785" spans="1:15" ht="50.1" customHeight="1" x14ac:dyDescent="0.25">
      <c r="A785" s="406">
        <v>786</v>
      </c>
      <c r="B785" s="408"/>
      <c r="C785" s="410"/>
      <c r="D785" s="359"/>
      <c r="E785" s="359"/>
      <c r="F785" s="409"/>
      <c r="G785" s="359"/>
      <c r="H785" s="359"/>
      <c r="I785" s="359"/>
      <c r="J785" s="404" t="e">
        <f>IF(#REF!="","",IF(LEN(#REF!)&gt;14,IF(ISBLANK(#REF!),"",#REF!),REPLACE(REPLACE(#REF!,1,3,"XXX"),13,2,"XX")))</f>
        <v>#REF!</v>
      </c>
      <c r="K785" s="407"/>
      <c r="L785" s="407"/>
      <c r="M785" s="407"/>
      <c r="N785" s="408"/>
    </row>
    <row r="786" spans="1:15" ht="50.1" customHeight="1" x14ac:dyDescent="0.25">
      <c r="A786" s="399">
        <v>787</v>
      </c>
      <c r="B786" s="408"/>
      <c r="C786" s="410"/>
      <c r="D786" s="359"/>
      <c r="E786" s="359"/>
      <c r="F786" s="409"/>
      <c r="G786" s="359"/>
      <c r="H786" s="359"/>
      <c r="I786" s="359"/>
      <c r="J786" s="404" t="e">
        <f>IF(#REF!="","",IF(LEN(#REF!)&gt;14,IF(ISBLANK(#REF!),"",#REF!),REPLACE(REPLACE(#REF!,1,3,"XXX"),13,2,"XX")))</f>
        <v>#REF!</v>
      </c>
      <c r="K786" s="407"/>
      <c r="L786" s="407"/>
      <c r="M786" s="407"/>
      <c r="N786" s="408"/>
    </row>
    <row r="787" spans="1:15" ht="50.1" customHeight="1" x14ac:dyDescent="0.25">
      <c r="A787" s="406">
        <v>788</v>
      </c>
      <c r="B787" s="408"/>
      <c r="C787" s="410"/>
      <c r="D787" s="359"/>
      <c r="E787" s="359"/>
      <c r="F787" s="409"/>
      <c r="G787" s="359"/>
      <c r="H787" s="359"/>
      <c r="I787" s="359"/>
      <c r="J787" s="404" t="e">
        <f>IF(#REF!="","",IF(LEN(#REF!)&gt;14,IF(ISBLANK(#REF!),"",#REF!),REPLACE(REPLACE(#REF!,1,3,"XXX"),13,2,"XX")))</f>
        <v>#REF!</v>
      </c>
      <c r="K787" s="407"/>
      <c r="L787" s="407"/>
      <c r="M787" s="407"/>
      <c r="N787" s="408"/>
      <c r="O787" s="422"/>
    </row>
    <row r="788" spans="1:15" ht="50.1" customHeight="1" x14ac:dyDescent="0.25">
      <c r="A788" s="399">
        <v>789</v>
      </c>
      <c r="B788" s="408"/>
      <c r="C788" s="410"/>
      <c r="D788" s="359"/>
      <c r="E788" s="359"/>
      <c r="F788" s="409"/>
      <c r="G788" s="359"/>
      <c r="H788" s="359"/>
      <c r="I788" s="359"/>
      <c r="J788" s="404" t="e">
        <f>IF(#REF!="","",IF(LEN(#REF!)&gt;14,IF(ISBLANK(#REF!),"",#REF!),REPLACE(REPLACE(#REF!,1,3,"XXX"),13,2,"XX")))</f>
        <v>#REF!</v>
      </c>
      <c r="K788" s="407"/>
      <c r="L788" s="407"/>
      <c r="M788" s="407"/>
      <c r="N788" s="408"/>
    </row>
    <row r="789" spans="1:15" ht="50.1" customHeight="1" x14ac:dyDescent="0.25">
      <c r="A789" s="406">
        <v>790</v>
      </c>
      <c r="B789" s="408"/>
      <c r="C789" s="410"/>
      <c r="D789" s="359"/>
      <c r="E789" s="359"/>
      <c r="F789" s="409"/>
      <c r="G789" s="359"/>
      <c r="H789" s="359"/>
      <c r="I789" s="359"/>
      <c r="J789" s="404" t="e">
        <f>IF(#REF!="","",IF(LEN(#REF!)&gt;14,IF(ISBLANK(#REF!),"",#REF!),REPLACE(REPLACE(#REF!,1,3,"XXX"),13,2,"XX")))</f>
        <v>#REF!</v>
      </c>
      <c r="K789" s="407"/>
      <c r="L789" s="407"/>
      <c r="M789" s="407"/>
      <c r="N789" s="408"/>
    </row>
    <row r="790" spans="1:15" ht="50.1" customHeight="1" x14ac:dyDescent="0.25">
      <c r="A790" s="399">
        <v>791</v>
      </c>
      <c r="B790" s="408"/>
      <c r="C790" s="410"/>
      <c r="D790" s="359"/>
      <c r="E790" s="359"/>
      <c r="F790" s="409"/>
      <c r="G790" s="359"/>
      <c r="H790" s="359"/>
      <c r="I790" s="359"/>
      <c r="J790" s="404" t="e">
        <f>IF(#REF!="","",IF(LEN(#REF!)&gt;14,IF(ISBLANK(#REF!),"",#REF!),REPLACE(REPLACE(#REF!,1,3,"XXX"),13,2,"XX")))</f>
        <v>#REF!</v>
      </c>
      <c r="K790" s="407"/>
      <c r="L790" s="407"/>
      <c r="M790" s="407"/>
      <c r="N790" s="408"/>
    </row>
    <row r="791" spans="1:15" ht="50.1" customHeight="1" x14ac:dyDescent="0.25">
      <c r="A791" s="406">
        <v>792</v>
      </c>
      <c r="B791" s="408"/>
      <c r="C791" s="410"/>
      <c r="D791" s="359"/>
      <c r="E791" s="359"/>
      <c r="F791" s="409"/>
      <c r="G791" s="359"/>
      <c r="H791" s="359"/>
      <c r="I791" s="359"/>
      <c r="J791" s="404" t="e">
        <f>IF(#REF!="","",IF(LEN(#REF!)&gt;14,IF(ISBLANK(#REF!),"",#REF!),REPLACE(REPLACE(#REF!,1,3,"XXX"),13,2,"XX")))</f>
        <v>#REF!</v>
      </c>
      <c r="K791" s="407"/>
      <c r="L791" s="407"/>
      <c r="M791" s="407"/>
      <c r="N791" s="408"/>
    </row>
    <row r="792" spans="1:15" ht="50.1" customHeight="1" x14ac:dyDescent="0.25">
      <c r="A792" s="399">
        <v>793</v>
      </c>
      <c r="B792" s="408"/>
      <c r="C792" s="410"/>
      <c r="D792" s="359"/>
      <c r="E792" s="359"/>
      <c r="F792" s="409"/>
      <c r="G792" s="359"/>
      <c r="H792" s="359"/>
      <c r="I792" s="359"/>
      <c r="J792" s="404" t="e">
        <f>IF(#REF!="","",IF(LEN(#REF!)&gt;14,IF(ISBLANK(#REF!),"",#REF!),REPLACE(REPLACE(#REF!,1,3,"XXX"),13,2,"XX")))</f>
        <v>#REF!</v>
      </c>
      <c r="K792" s="407"/>
      <c r="L792" s="407"/>
      <c r="M792" s="407"/>
      <c r="N792" s="408"/>
    </row>
    <row r="793" spans="1:15" ht="50.1" customHeight="1" x14ac:dyDescent="0.25">
      <c r="A793" s="406">
        <v>794</v>
      </c>
      <c r="B793" s="408"/>
      <c r="C793" s="410"/>
      <c r="D793" s="359"/>
      <c r="E793" s="359"/>
      <c r="F793" s="409"/>
      <c r="G793" s="359"/>
      <c r="H793" s="359"/>
      <c r="I793" s="359"/>
      <c r="J793" s="404" t="e">
        <f>IF(#REF!="","",IF(LEN(#REF!)&gt;14,IF(ISBLANK(#REF!),"",#REF!),REPLACE(REPLACE(#REF!,1,3,"XXX"),13,2,"XX")))</f>
        <v>#REF!</v>
      </c>
      <c r="K793" s="407"/>
      <c r="L793" s="407"/>
      <c r="M793" s="407"/>
      <c r="N793" s="408"/>
    </row>
    <row r="794" spans="1:15" ht="50.1" customHeight="1" x14ac:dyDescent="0.25">
      <c r="A794" s="399">
        <v>795</v>
      </c>
      <c r="B794" s="408"/>
      <c r="C794" s="410"/>
      <c r="D794" s="359"/>
      <c r="E794" s="359"/>
      <c r="F794" s="409"/>
      <c r="G794" s="359"/>
      <c r="H794" s="359"/>
      <c r="I794" s="359"/>
      <c r="J794" s="404" t="e">
        <f>IF(#REF!="","",IF(LEN(#REF!)&gt;14,IF(ISBLANK(#REF!),"",#REF!),REPLACE(REPLACE(#REF!,1,3,"XXX"),13,2,"XX")))</f>
        <v>#REF!</v>
      </c>
      <c r="K794" s="407"/>
      <c r="L794" s="407"/>
      <c r="M794" s="407"/>
      <c r="N794" s="408"/>
    </row>
    <row r="795" spans="1:15" ht="50.1" customHeight="1" x14ac:dyDescent="0.25">
      <c r="A795" s="406">
        <v>796</v>
      </c>
      <c r="B795" s="408"/>
      <c r="C795" s="410"/>
      <c r="D795" s="359"/>
      <c r="E795" s="359"/>
      <c r="F795" s="409"/>
      <c r="G795" s="359"/>
      <c r="H795" s="359"/>
      <c r="I795" s="359"/>
      <c r="J795" s="404" t="e">
        <f>IF(#REF!="","",IF(LEN(#REF!)&gt;14,IF(ISBLANK(#REF!),"",#REF!),REPLACE(REPLACE(#REF!,1,3,"XXX"),13,2,"XX")))</f>
        <v>#REF!</v>
      </c>
      <c r="K795" s="407"/>
      <c r="L795" s="407"/>
      <c r="M795" s="407"/>
      <c r="N795" s="408"/>
    </row>
    <row r="796" spans="1:15" ht="50.1" customHeight="1" x14ac:dyDescent="0.25">
      <c r="A796" s="399">
        <v>797</v>
      </c>
      <c r="B796" s="408"/>
      <c r="C796" s="410"/>
      <c r="D796" s="359"/>
      <c r="E796" s="359"/>
      <c r="F796" s="409"/>
      <c r="G796" s="359"/>
      <c r="H796" s="359"/>
      <c r="I796" s="359"/>
      <c r="J796" s="404" t="e">
        <f>IF(#REF!="","",IF(LEN(#REF!)&gt;14,IF(ISBLANK(#REF!),"",#REF!),REPLACE(REPLACE(#REF!,1,3,"XXX"),13,2,"XX")))</f>
        <v>#REF!</v>
      </c>
      <c r="K796" s="407"/>
      <c r="L796" s="407"/>
      <c r="M796" s="407"/>
      <c r="N796" s="408"/>
    </row>
    <row r="797" spans="1:15" ht="50.1" customHeight="1" x14ac:dyDescent="0.25">
      <c r="A797" s="406">
        <v>798</v>
      </c>
      <c r="B797" s="408"/>
      <c r="C797" s="410"/>
      <c r="D797" s="359"/>
      <c r="E797" s="359"/>
      <c r="F797" s="409"/>
      <c r="G797" s="359"/>
      <c r="H797" s="359"/>
      <c r="I797" s="359"/>
      <c r="J797" s="404" t="e">
        <f>IF(#REF!="","",IF(LEN(#REF!)&gt;14,IF(ISBLANK(#REF!),"",#REF!),REPLACE(REPLACE(#REF!,1,3,"XXX"),13,2,"XX")))</f>
        <v>#REF!</v>
      </c>
      <c r="K797" s="407"/>
      <c r="L797" s="407"/>
      <c r="M797" s="407"/>
      <c r="N797" s="408"/>
    </row>
    <row r="798" spans="1:15" ht="50.1" customHeight="1" x14ac:dyDescent="0.25">
      <c r="A798" s="399">
        <v>799</v>
      </c>
      <c r="B798" s="408"/>
      <c r="C798" s="410"/>
      <c r="D798" s="359"/>
      <c r="E798" s="359"/>
      <c r="F798" s="409"/>
      <c r="G798" s="359"/>
      <c r="H798" s="359"/>
      <c r="I798" s="359"/>
      <c r="J798" s="404" t="e">
        <f>IF(#REF!="","",IF(LEN(#REF!)&gt;14,IF(ISBLANK(#REF!),"",#REF!),REPLACE(REPLACE(#REF!,1,3,"XXX"),13,2,"XX")))</f>
        <v>#REF!</v>
      </c>
      <c r="K798" s="407"/>
      <c r="L798" s="407"/>
      <c r="M798" s="407"/>
      <c r="N798" s="408"/>
    </row>
    <row r="799" spans="1:15" ht="50.1" customHeight="1" x14ac:dyDescent="0.25">
      <c r="A799" s="406">
        <v>800</v>
      </c>
      <c r="B799" s="408"/>
      <c r="C799" s="410"/>
      <c r="D799" s="359"/>
      <c r="E799" s="359"/>
      <c r="F799" s="409"/>
      <c r="G799" s="359"/>
      <c r="H799" s="359"/>
      <c r="I799" s="359"/>
      <c r="J799" s="404" t="e">
        <f>IF(#REF!="","",IF(LEN(#REF!)&gt;14,IF(ISBLANK(#REF!),"",#REF!),REPLACE(REPLACE(#REF!,1,3,"XXX"),13,2,"XX")))</f>
        <v>#REF!</v>
      </c>
      <c r="K799" s="407"/>
      <c r="L799" s="407"/>
      <c r="M799" s="407"/>
      <c r="N799" s="408"/>
    </row>
    <row r="800" spans="1:15" ht="50.1" customHeight="1" x14ac:dyDescent="0.25">
      <c r="A800" s="399">
        <v>801</v>
      </c>
      <c r="B800" s="408"/>
      <c r="C800" s="410"/>
      <c r="D800" s="359"/>
      <c r="E800" s="359"/>
      <c r="F800" s="409"/>
      <c r="G800" s="359"/>
      <c r="H800" s="359"/>
      <c r="I800" s="359"/>
      <c r="J800" s="404" t="e">
        <f>IF(#REF!="","",IF(LEN(#REF!)&gt;14,IF(ISBLANK(#REF!),"",#REF!),REPLACE(REPLACE(#REF!,1,3,"XXX"),13,2,"XX")))</f>
        <v>#REF!</v>
      </c>
      <c r="K800" s="407"/>
      <c r="L800" s="407"/>
      <c r="M800" s="407"/>
      <c r="N800" s="408"/>
    </row>
    <row r="801" spans="1:14" ht="50.1" customHeight="1" x14ac:dyDescent="0.25">
      <c r="A801" s="406">
        <v>802</v>
      </c>
      <c r="B801" s="408"/>
      <c r="C801" s="410"/>
      <c r="D801" s="359"/>
      <c r="E801" s="359"/>
      <c r="F801" s="409"/>
      <c r="G801" s="359"/>
      <c r="H801" s="359"/>
      <c r="I801" s="359"/>
      <c r="J801" s="404" t="e">
        <f>IF(#REF!="","",IF(LEN(#REF!)&gt;14,IF(ISBLANK(#REF!),"",#REF!),REPLACE(REPLACE(#REF!,1,3,"XXX"),13,2,"XX")))</f>
        <v>#REF!</v>
      </c>
      <c r="K801" s="407"/>
      <c r="L801" s="407"/>
      <c r="M801" s="407"/>
      <c r="N801" s="408"/>
    </row>
    <row r="802" spans="1:14" ht="50.1" customHeight="1" x14ac:dyDescent="0.25">
      <c r="A802" s="399">
        <v>803</v>
      </c>
      <c r="B802" s="408"/>
      <c r="C802" s="410"/>
      <c r="D802" s="359"/>
      <c r="E802" s="359"/>
      <c r="F802" s="409"/>
      <c r="G802" s="359"/>
      <c r="H802" s="359"/>
      <c r="I802" s="359"/>
      <c r="J802" s="404" t="e">
        <f>IF(#REF!="","",IF(LEN(#REF!)&gt;14,IF(ISBLANK(#REF!),"",#REF!),REPLACE(REPLACE(#REF!,1,3,"XXX"),13,2,"XX")))</f>
        <v>#REF!</v>
      </c>
      <c r="K802" s="407"/>
      <c r="L802" s="407"/>
      <c r="M802" s="407"/>
      <c r="N802" s="408"/>
    </row>
    <row r="803" spans="1:14" ht="50.1" customHeight="1" x14ac:dyDescent="0.25">
      <c r="A803" s="406">
        <v>804</v>
      </c>
      <c r="B803" s="408"/>
      <c r="C803" s="410"/>
      <c r="D803" s="359"/>
      <c r="E803" s="359"/>
      <c r="F803" s="409"/>
      <c r="G803" s="359"/>
      <c r="H803" s="359"/>
      <c r="I803" s="359"/>
      <c r="J803" s="404" t="e">
        <f>IF(#REF!="","",IF(LEN(#REF!)&gt;14,IF(ISBLANK(#REF!),"",#REF!),REPLACE(REPLACE(#REF!,1,3,"XXX"),13,2,"XX")))</f>
        <v>#REF!</v>
      </c>
      <c r="K803" s="407"/>
      <c r="L803" s="407"/>
      <c r="M803" s="407"/>
      <c r="N803" s="408"/>
    </row>
    <row r="804" spans="1:14" ht="50.1" customHeight="1" x14ac:dyDescent="0.25">
      <c r="A804" s="399">
        <v>805</v>
      </c>
      <c r="B804" s="408"/>
      <c r="C804" s="410"/>
      <c r="D804" s="359"/>
      <c r="E804" s="359"/>
      <c r="F804" s="409"/>
      <c r="G804" s="359"/>
      <c r="H804" s="359"/>
      <c r="I804" s="359"/>
      <c r="J804" s="404" t="e">
        <f>IF(#REF!="","",IF(LEN(#REF!)&gt;14,IF(ISBLANK(#REF!),"",#REF!),REPLACE(REPLACE(#REF!,1,3,"XXX"),13,2,"XX")))</f>
        <v>#REF!</v>
      </c>
      <c r="K804" s="407"/>
      <c r="L804" s="407"/>
      <c r="M804" s="407"/>
      <c r="N804" s="408"/>
    </row>
    <row r="805" spans="1:14" ht="50.1" customHeight="1" x14ac:dyDescent="0.25">
      <c r="A805" s="406">
        <v>806</v>
      </c>
      <c r="B805" s="408"/>
      <c r="C805" s="410"/>
      <c r="D805" s="359"/>
      <c r="E805" s="359"/>
      <c r="F805" s="409"/>
      <c r="G805" s="359"/>
      <c r="H805" s="359"/>
      <c r="I805" s="359"/>
      <c r="J805" s="404" t="e">
        <f>IF(#REF!="","",IF(LEN(#REF!)&gt;14,IF(ISBLANK(#REF!),"",#REF!),REPLACE(REPLACE(#REF!,1,3,"XXX"),13,2,"XX")))</f>
        <v>#REF!</v>
      </c>
      <c r="K805" s="407"/>
      <c r="L805" s="407"/>
      <c r="M805" s="407"/>
      <c r="N805" s="408"/>
    </row>
    <row r="806" spans="1:14" ht="50.1" customHeight="1" x14ac:dyDescent="0.25">
      <c r="A806" s="399">
        <v>807</v>
      </c>
      <c r="B806" s="408"/>
      <c r="C806" s="410"/>
      <c r="D806" s="359"/>
      <c r="E806" s="359"/>
      <c r="F806" s="409"/>
      <c r="G806" s="359"/>
      <c r="H806" s="359"/>
      <c r="I806" s="359"/>
      <c r="J806" s="404" t="e">
        <f>IF(#REF!="","",IF(LEN(#REF!)&gt;14,IF(ISBLANK(#REF!),"",#REF!),REPLACE(REPLACE(#REF!,1,3,"XXX"),13,2,"XX")))</f>
        <v>#REF!</v>
      </c>
      <c r="K806" s="407"/>
      <c r="L806" s="407"/>
      <c r="M806" s="407"/>
      <c r="N806" s="408"/>
    </row>
    <row r="807" spans="1:14" ht="50.1" customHeight="1" x14ac:dyDescent="0.25">
      <c r="A807" s="406">
        <v>808</v>
      </c>
      <c r="B807" s="408"/>
      <c r="C807" s="410"/>
      <c r="D807" s="359"/>
      <c r="E807" s="359"/>
      <c r="F807" s="409"/>
      <c r="G807" s="359"/>
      <c r="H807" s="359"/>
      <c r="I807" s="359"/>
      <c r="J807" s="404" t="e">
        <f>IF(#REF!="","",IF(LEN(#REF!)&gt;14,IF(ISBLANK(#REF!),"",#REF!),REPLACE(REPLACE(#REF!,1,3,"XXX"),13,2,"XX")))</f>
        <v>#REF!</v>
      </c>
      <c r="K807" s="407"/>
      <c r="L807" s="407"/>
      <c r="M807" s="407"/>
      <c r="N807" s="408"/>
    </row>
    <row r="808" spans="1:14" ht="50.1" customHeight="1" x14ac:dyDescent="0.25">
      <c r="A808" s="399">
        <v>809</v>
      </c>
      <c r="B808" s="408"/>
      <c r="C808" s="410"/>
      <c r="D808" s="359"/>
      <c r="E808" s="359"/>
      <c r="F808" s="409"/>
      <c r="G808" s="359"/>
      <c r="H808" s="359"/>
      <c r="I808" s="359"/>
      <c r="J808" s="404" t="e">
        <f>IF(#REF!="","",IF(LEN(#REF!)&gt;14,IF(ISBLANK(#REF!),"",#REF!),REPLACE(REPLACE(#REF!,1,3,"XXX"),13,2,"XX")))</f>
        <v>#REF!</v>
      </c>
      <c r="K808" s="407"/>
      <c r="L808" s="407"/>
      <c r="M808" s="407"/>
      <c r="N808" s="408"/>
    </row>
    <row r="809" spans="1:14" ht="50.1" customHeight="1" x14ac:dyDescent="0.25">
      <c r="A809" s="406">
        <v>810</v>
      </c>
      <c r="B809" s="408"/>
      <c r="C809" s="410"/>
      <c r="D809" s="359"/>
      <c r="E809" s="359"/>
      <c r="F809" s="409"/>
      <c r="G809" s="359"/>
      <c r="H809" s="359"/>
      <c r="I809" s="359"/>
      <c r="J809" s="404" t="e">
        <f>IF(#REF!="","",IF(LEN(#REF!)&gt;14,IF(ISBLANK(#REF!),"",#REF!),REPLACE(REPLACE(#REF!,1,3,"XXX"),13,2,"XX")))</f>
        <v>#REF!</v>
      </c>
      <c r="K809" s="407"/>
      <c r="L809" s="407"/>
      <c r="M809" s="407"/>
      <c r="N809" s="408"/>
    </row>
    <row r="810" spans="1:14" ht="50.1" customHeight="1" x14ac:dyDescent="0.25">
      <c r="A810" s="399">
        <v>811</v>
      </c>
      <c r="B810" s="408"/>
      <c r="C810" s="410"/>
      <c r="D810" s="359"/>
      <c r="E810" s="359"/>
      <c r="F810" s="409"/>
      <c r="G810" s="359"/>
      <c r="H810" s="359"/>
      <c r="I810" s="359"/>
      <c r="J810" s="404" t="e">
        <f>IF(#REF!="","",IF(LEN(#REF!)&gt;14,IF(ISBLANK(#REF!),"",#REF!),REPLACE(REPLACE(#REF!,1,3,"XXX"),13,2,"XX")))</f>
        <v>#REF!</v>
      </c>
      <c r="K810" s="407"/>
      <c r="L810" s="407"/>
      <c r="M810" s="407"/>
      <c r="N810" s="408"/>
    </row>
    <row r="811" spans="1:14" ht="50.1" customHeight="1" x14ac:dyDescent="0.25">
      <c r="A811" s="406">
        <v>812</v>
      </c>
      <c r="B811" s="408"/>
      <c r="C811" s="410"/>
      <c r="D811" s="359"/>
      <c r="E811" s="359"/>
      <c r="F811" s="409"/>
      <c r="G811" s="359"/>
      <c r="H811" s="359"/>
      <c r="I811" s="359"/>
      <c r="J811" s="404" t="e">
        <f>IF(#REF!="","",IF(LEN(#REF!)&gt;14,IF(ISBLANK(#REF!),"",#REF!),REPLACE(REPLACE(#REF!,1,3,"XXX"),13,2,"XX")))</f>
        <v>#REF!</v>
      </c>
      <c r="K811" s="407"/>
      <c r="L811" s="407"/>
      <c r="M811" s="407"/>
      <c r="N811" s="408"/>
    </row>
    <row r="812" spans="1:14" ht="50.1" customHeight="1" x14ac:dyDescent="0.25">
      <c r="A812" s="399">
        <v>813</v>
      </c>
      <c r="B812" s="408"/>
      <c r="C812" s="410"/>
      <c r="D812" s="359"/>
      <c r="E812" s="359"/>
      <c r="F812" s="409"/>
      <c r="G812" s="359"/>
      <c r="H812" s="359"/>
      <c r="I812" s="359"/>
      <c r="J812" s="404" t="e">
        <f>IF(#REF!="","",IF(LEN(#REF!)&gt;14,IF(ISBLANK(#REF!),"",#REF!),REPLACE(REPLACE(#REF!,1,3,"XXX"),13,2,"XX")))</f>
        <v>#REF!</v>
      </c>
      <c r="K812" s="407"/>
      <c r="L812" s="407"/>
      <c r="M812" s="407"/>
      <c r="N812" s="408"/>
    </row>
    <row r="813" spans="1:14" ht="50.1" customHeight="1" x14ac:dyDescent="0.25">
      <c r="A813" s="406">
        <v>814</v>
      </c>
      <c r="B813" s="408"/>
      <c r="C813" s="410"/>
      <c r="D813" s="359"/>
      <c r="E813" s="359"/>
      <c r="F813" s="409"/>
      <c r="G813" s="359"/>
      <c r="H813" s="359"/>
      <c r="I813" s="359"/>
      <c r="J813" s="404" t="e">
        <f>IF(#REF!="","",IF(LEN(#REF!)&gt;14,IF(ISBLANK(#REF!),"",#REF!),REPLACE(REPLACE(#REF!,1,3,"XXX"),13,2,"XX")))</f>
        <v>#REF!</v>
      </c>
      <c r="K813" s="407"/>
      <c r="L813" s="407"/>
      <c r="M813" s="407"/>
      <c r="N813" s="408"/>
    </row>
    <row r="814" spans="1:14" ht="50.1" customHeight="1" x14ac:dyDescent="0.25">
      <c r="A814" s="399">
        <v>815</v>
      </c>
      <c r="B814" s="408"/>
      <c r="C814" s="410"/>
      <c r="D814" s="359"/>
      <c r="E814" s="359"/>
      <c r="F814" s="409"/>
      <c r="G814" s="359"/>
      <c r="H814" s="359"/>
      <c r="I814" s="359"/>
      <c r="J814" s="404" t="e">
        <f>IF(#REF!="","",IF(LEN(#REF!)&gt;14,IF(ISBLANK(#REF!),"",#REF!),REPLACE(REPLACE(#REF!,1,3,"XXX"),13,2,"XX")))</f>
        <v>#REF!</v>
      </c>
      <c r="K814" s="407"/>
      <c r="L814" s="407"/>
      <c r="M814" s="407"/>
      <c r="N814" s="408"/>
    </row>
    <row r="815" spans="1:14" ht="50.1" customHeight="1" x14ac:dyDescent="0.25">
      <c r="A815" s="406">
        <v>816</v>
      </c>
      <c r="B815" s="408"/>
      <c r="C815" s="410"/>
      <c r="D815" s="359"/>
      <c r="E815" s="359"/>
      <c r="F815" s="409"/>
      <c r="G815" s="359"/>
      <c r="H815" s="359"/>
      <c r="I815" s="359"/>
      <c r="J815" s="404" t="e">
        <f>IF(#REF!="","",IF(LEN(#REF!)&gt;14,IF(ISBLANK(#REF!),"",#REF!),REPLACE(REPLACE(#REF!,1,3,"XXX"),13,2,"XX")))</f>
        <v>#REF!</v>
      </c>
      <c r="K815" s="407"/>
      <c r="L815" s="407"/>
      <c r="M815" s="407"/>
      <c r="N815" s="408"/>
    </row>
    <row r="816" spans="1:14" ht="50.1" customHeight="1" x14ac:dyDescent="0.25">
      <c r="A816" s="399">
        <v>817</v>
      </c>
      <c r="B816" s="408"/>
      <c r="C816" s="410"/>
      <c r="D816" s="359"/>
      <c r="E816" s="359"/>
      <c r="F816" s="409"/>
      <c r="G816" s="359"/>
      <c r="H816" s="359"/>
      <c r="I816" s="359"/>
      <c r="J816" s="404" t="e">
        <f>IF(#REF!="","",IF(LEN(#REF!)&gt;14,IF(ISBLANK(#REF!),"",#REF!),REPLACE(REPLACE(#REF!,1,3,"XXX"),13,2,"XX")))</f>
        <v>#REF!</v>
      </c>
      <c r="K816" s="407"/>
      <c r="L816" s="407"/>
      <c r="M816" s="407"/>
      <c r="N816" s="408"/>
    </row>
    <row r="817" spans="1:14" ht="50.1" customHeight="1" x14ac:dyDescent="0.25">
      <c r="A817" s="406">
        <v>818</v>
      </c>
      <c r="B817" s="408"/>
      <c r="C817" s="410"/>
      <c r="D817" s="359"/>
      <c r="E817" s="359"/>
      <c r="F817" s="409"/>
      <c r="G817" s="359"/>
      <c r="H817" s="359"/>
      <c r="I817" s="359"/>
      <c r="J817" s="404" t="e">
        <f>IF(#REF!="","",IF(LEN(#REF!)&gt;14,IF(ISBLANK(#REF!),"",#REF!),REPLACE(REPLACE(#REF!,1,3,"XXX"),13,2,"XX")))</f>
        <v>#REF!</v>
      </c>
      <c r="K817" s="407"/>
      <c r="L817" s="407"/>
      <c r="M817" s="407"/>
      <c r="N817" s="408"/>
    </row>
    <row r="818" spans="1:14" ht="50.1" customHeight="1" x14ac:dyDescent="0.25">
      <c r="A818" s="399">
        <v>819</v>
      </c>
      <c r="B818" s="408"/>
      <c r="C818" s="410"/>
      <c r="D818" s="359"/>
      <c r="E818" s="359"/>
      <c r="F818" s="409"/>
      <c r="G818" s="359"/>
      <c r="H818" s="359"/>
      <c r="I818" s="359"/>
      <c r="J818" s="404" t="e">
        <f>IF(#REF!="","",IF(LEN(#REF!)&gt;14,IF(ISBLANK(#REF!),"",#REF!),REPLACE(REPLACE(#REF!,1,3,"XXX"),13,2,"XX")))</f>
        <v>#REF!</v>
      </c>
      <c r="K818" s="407"/>
      <c r="L818" s="407"/>
      <c r="M818" s="407"/>
      <c r="N818" s="408"/>
    </row>
    <row r="819" spans="1:14" ht="50.1" customHeight="1" x14ac:dyDescent="0.25">
      <c r="A819" s="406">
        <v>820</v>
      </c>
      <c r="B819" s="408"/>
      <c r="C819" s="410"/>
      <c r="D819" s="359"/>
      <c r="E819" s="359"/>
      <c r="F819" s="409"/>
      <c r="G819" s="359"/>
      <c r="H819" s="359"/>
      <c r="I819" s="359"/>
      <c r="J819" s="404" t="e">
        <f>IF(#REF!="","",IF(LEN(#REF!)&gt;14,IF(ISBLANK(#REF!),"",#REF!),REPLACE(REPLACE(#REF!,1,3,"XXX"),13,2,"XX")))</f>
        <v>#REF!</v>
      </c>
      <c r="K819" s="407"/>
      <c r="L819" s="407"/>
      <c r="M819" s="407"/>
      <c r="N819" s="408"/>
    </row>
    <row r="820" spans="1:14" ht="50.1" customHeight="1" x14ac:dyDescent="0.25">
      <c r="A820" s="399">
        <v>821</v>
      </c>
      <c r="B820" s="408"/>
      <c r="C820" s="410"/>
      <c r="D820" s="359"/>
      <c r="E820" s="359"/>
      <c r="F820" s="409"/>
      <c r="G820" s="359"/>
      <c r="H820" s="359"/>
      <c r="I820" s="359"/>
      <c r="J820" s="404" t="e">
        <f>IF(#REF!="","",IF(LEN(#REF!)&gt;14,IF(ISBLANK(#REF!),"",#REF!),REPLACE(REPLACE(#REF!,1,3,"XXX"),13,2,"XX")))</f>
        <v>#REF!</v>
      </c>
      <c r="K820" s="407"/>
      <c r="L820" s="407"/>
      <c r="M820" s="407"/>
      <c r="N820" s="408"/>
    </row>
    <row r="821" spans="1:14" ht="50.1" customHeight="1" x14ac:dyDescent="0.25">
      <c r="A821" s="406">
        <v>822</v>
      </c>
      <c r="B821" s="408"/>
      <c r="C821" s="410"/>
      <c r="D821" s="359"/>
      <c r="E821" s="359"/>
      <c r="F821" s="409"/>
      <c r="G821" s="359"/>
      <c r="H821" s="359"/>
      <c r="I821" s="359"/>
      <c r="J821" s="404" t="e">
        <f>IF(#REF!="","",IF(LEN(#REF!)&gt;14,IF(ISBLANK(#REF!),"",#REF!),REPLACE(REPLACE(#REF!,1,3,"XXX"),13,2,"XX")))</f>
        <v>#REF!</v>
      </c>
      <c r="K821" s="407"/>
      <c r="L821" s="407"/>
      <c r="M821" s="407"/>
      <c r="N821" s="408"/>
    </row>
    <row r="822" spans="1:14" ht="50.1" customHeight="1" x14ac:dyDescent="0.25">
      <c r="A822" s="399">
        <v>823</v>
      </c>
      <c r="B822" s="408"/>
      <c r="C822" s="410"/>
      <c r="D822" s="359"/>
      <c r="E822" s="359"/>
      <c r="F822" s="409"/>
      <c r="G822" s="359"/>
      <c r="H822" s="359"/>
      <c r="I822" s="359"/>
      <c r="J822" s="404" t="e">
        <f>IF(#REF!="","",IF(LEN(#REF!)&gt;14,IF(ISBLANK(#REF!),"",#REF!),REPLACE(REPLACE(#REF!,1,3,"XXX"),13,2,"XX")))</f>
        <v>#REF!</v>
      </c>
      <c r="K822" s="407"/>
      <c r="L822" s="407"/>
      <c r="M822" s="407"/>
      <c r="N822" s="408"/>
    </row>
    <row r="823" spans="1:14" ht="50.1" customHeight="1" x14ac:dyDescent="0.25">
      <c r="A823" s="406">
        <v>824</v>
      </c>
      <c r="B823" s="408"/>
      <c r="C823" s="410"/>
      <c r="D823" s="359"/>
      <c r="E823" s="359"/>
      <c r="F823" s="409"/>
      <c r="G823" s="359"/>
      <c r="H823" s="359"/>
      <c r="I823" s="359"/>
      <c r="J823" s="404" t="e">
        <f>IF(#REF!="","",IF(LEN(#REF!)&gt;14,IF(ISBLANK(#REF!),"",#REF!),REPLACE(REPLACE(#REF!,1,3,"XXX"),13,2,"XX")))</f>
        <v>#REF!</v>
      </c>
      <c r="K823" s="407"/>
      <c r="L823" s="407"/>
      <c r="M823" s="407"/>
      <c r="N823" s="408"/>
    </row>
    <row r="824" spans="1:14" ht="50.1" customHeight="1" x14ac:dyDescent="0.25">
      <c r="A824" s="399">
        <v>825</v>
      </c>
      <c r="B824" s="408"/>
      <c r="C824" s="410"/>
      <c r="D824" s="359"/>
      <c r="E824" s="359"/>
      <c r="F824" s="409"/>
      <c r="G824" s="359"/>
      <c r="H824" s="359"/>
      <c r="I824" s="359"/>
      <c r="J824" s="404" t="e">
        <f>IF(#REF!="","",IF(LEN(#REF!)&gt;14,IF(ISBLANK(#REF!),"",#REF!),REPLACE(REPLACE(#REF!,1,3,"XXX"),13,2,"XX")))</f>
        <v>#REF!</v>
      </c>
      <c r="K824" s="407"/>
      <c r="L824" s="407"/>
      <c r="M824" s="407"/>
      <c r="N824" s="408"/>
    </row>
    <row r="825" spans="1:14" ht="50.1" customHeight="1" x14ac:dyDescent="0.25">
      <c r="A825" s="406">
        <v>826</v>
      </c>
      <c r="B825" s="408"/>
      <c r="C825" s="410"/>
      <c r="D825" s="359"/>
      <c r="E825" s="359"/>
      <c r="F825" s="409"/>
      <c r="G825" s="359"/>
      <c r="H825" s="359"/>
      <c r="I825" s="359"/>
      <c r="J825" s="404" t="e">
        <f>IF(#REF!="","",IF(LEN(#REF!)&gt;14,IF(ISBLANK(#REF!),"",#REF!),REPLACE(REPLACE(#REF!,1,3,"XXX"),13,2,"XX")))</f>
        <v>#REF!</v>
      </c>
      <c r="K825" s="407"/>
      <c r="L825" s="407"/>
      <c r="M825" s="407"/>
      <c r="N825" s="408"/>
    </row>
    <row r="826" spans="1:14" ht="50.1" customHeight="1" x14ac:dyDescent="0.25">
      <c r="A826" s="399">
        <v>827</v>
      </c>
      <c r="B826" s="408"/>
      <c r="C826" s="410"/>
      <c r="D826" s="359"/>
      <c r="E826" s="359"/>
      <c r="F826" s="409"/>
      <c r="G826" s="359"/>
      <c r="H826" s="359"/>
      <c r="I826" s="359"/>
      <c r="J826" s="404" t="e">
        <f>IF(#REF!="","",IF(LEN(#REF!)&gt;14,IF(ISBLANK(#REF!),"",#REF!),REPLACE(REPLACE(#REF!,1,3,"XXX"),13,2,"XX")))</f>
        <v>#REF!</v>
      </c>
      <c r="K826" s="407"/>
      <c r="L826" s="407"/>
      <c r="M826" s="407"/>
      <c r="N826" s="408"/>
    </row>
    <row r="827" spans="1:14" ht="50.1" customHeight="1" x14ac:dyDescent="0.25">
      <c r="A827" s="406">
        <v>828</v>
      </c>
      <c r="B827" s="408"/>
      <c r="C827" s="410"/>
      <c r="D827" s="359"/>
      <c r="E827" s="359"/>
      <c r="F827" s="409"/>
      <c r="G827" s="359"/>
      <c r="H827" s="359"/>
      <c r="I827" s="359"/>
      <c r="J827" s="404" t="e">
        <f>IF(#REF!="","",IF(LEN(#REF!)&gt;14,IF(ISBLANK(#REF!),"",#REF!),REPLACE(REPLACE(#REF!,1,3,"XXX"),13,2,"XX")))</f>
        <v>#REF!</v>
      </c>
      <c r="K827" s="407"/>
      <c r="L827" s="407"/>
      <c r="M827" s="407"/>
      <c r="N827" s="408"/>
    </row>
    <row r="828" spans="1:14" ht="50.1" customHeight="1" x14ac:dyDescent="0.25">
      <c r="A828" s="399">
        <v>829</v>
      </c>
      <c r="B828" s="408"/>
      <c r="C828" s="410"/>
      <c r="D828" s="359"/>
      <c r="E828" s="359"/>
      <c r="F828" s="409"/>
      <c r="G828" s="359"/>
      <c r="H828" s="359"/>
      <c r="I828" s="359"/>
      <c r="J828" s="404" t="e">
        <f>IF(#REF!="","",IF(LEN(#REF!)&gt;14,IF(ISBLANK(#REF!),"",#REF!),REPLACE(REPLACE(#REF!,1,3,"XXX"),13,2,"XX")))</f>
        <v>#REF!</v>
      </c>
      <c r="K828" s="407"/>
      <c r="L828" s="407"/>
      <c r="M828" s="407"/>
      <c r="N828" s="408"/>
    </row>
    <row r="829" spans="1:14" ht="50.1" customHeight="1" x14ac:dyDescent="0.25">
      <c r="A829" s="406">
        <v>830</v>
      </c>
      <c r="B829" s="408"/>
      <c r="C829" s="410"/>
      <c r="D829" s="359"/>
      <c r="E829" s="359"/>
      <c r="F829" s="409"/>
      <c r="G829" s="359"/>
      <c r="H829" s="359"/>
      <c r="I829" s="359"/>
      <c r="J829" s="404" t="e">
        <f>IF(#REF!="","",IF(LEN(#REF!)&gt;14,IF(ISBLANK(#REF!),"",#REF!),REPLACE(REPLACE(#REF!,1,3,"XXX"),13,2,"XX")))</f>
        <v>#REF!</v>
      </c>
      <c r="K829" s="407"/>
      <c r="L829" s="407"/>
      <c r="M829" s="407"/>
      <c r="N829" s="408"/>
    </row>
    <row r="830" spans="1:14" ht="50.1" customHeight="1" x14ac:dyDescent="0.25">
      <c r="A830" s="399">
        <v>831</v>
      </c>
      <c r="B830" s="408"/>
      <c r="C830" s="410"/>
      <c r="D830" s="359"/>
      <c r="E830" s="359"/>
      <c r="F830" s="409"/>
      <c r="G830" s="359"/>
      <c r="H830" s="359"/>
      <c r="I830" s="359"/>
      <c r="J830" s="404" t="e">
        <f>IF(#REF!="","",IF(LEN(#REF!)&gt;14,IF(ISBLANK(#REF!),"",#REF!),REPLACE(REPLACE(#REF!,1,3,"XXX"),13,2,"XX")))</f>
        <v>#REF!</v>
      </c>
      <c r="K830" s="407"/>
      <c r="L830" s="407"/>
      <c r="M830" s="407"/>
      <c r="N830" s="408"/>
    </row>
    <row r="831" spans="1:14" ht="50.1" customHeight="1" x14ac:dyDescent="0.25">
      <c r="A831" s="406">
        <v>832</v>
      </c>
      <c r="B831" s="408"/>
      <c r="C831" s="410"/>
      <c r="D831" s="359"/>
      <c r="E831" s="359"/>
      <c r="F831" s="409"/>
      <c r="G831" s="359"/>
      <c r="H831" s="359"/>
      <c r="I831" s="359"/>
      <c r="J831" s="404" t="e">
        <f>IF(#REF!="","",IF(LEN(#REF!)&gt;14,IF(ISBLANK(#REF!),"",#REF!),REPLACE(REPLACE(#REF!,1,3,"XXX"),13,2,"XX")))</f>
        <v>#REF!</v>
      </c>
      <c r="K831" s="407"/>
      <c r="L831" s="407"/>
      <c r="M831" s="407"/>
      <c r="N831" s="408"/>
    </row>
    <row r="832" spans="1:14" ht="50.1" customHeight="1" x14ac:dyDescent="0.25">
      <c r="A832" s="399">
        <v>833</v>
      </c>
      <c r="B832" s="408"/>
      <c r="C832" s="410"/>
      <c r="D832" s="359"/>
      <c r="E832" s="359"/>
      <c r="F832" s="409"/>
      <c r="G832" s="359"/>
      <c r="H832" s="359"/>
      <c r="I832" s="359"/>
      <c r="J832" s="404" t="e">
        <f>IF(#REF!="","",IF(LEN(#REF!)&gt;14,IF(ISBLANK(#REF!),"",#REF!),REPLACE(REPLACE(#REF!,1,3,"XXX"),13,2,"XX")))</f>
        <v>#REF!</v>
      </c>
      <c r="K832" s="407"/>
      <c r="L832" s="407"/>
      <c r="M832" s="407"/>
      <c r="N832" s="408"/>
    </row>
    <row r="833" spans="1:14" ht="50.1" customHeight="1" x14ac:dyDescent="0.25">
      <c r="A833" s="406">
        <v>834</v>
      </c>
      <c r="B833" s="408"/>
      <c r="C833" s="410"/>
      <c r="D833" s="359"/>
      <c r="E833" s="359"/>
      <c r="F833" s="409"/>
      <c r="G833" s="359"/>
      <c r="H833" s="359"/>
      <c r="I833" s="359"/>
      <c r="J833" s="404" t="e">
        <f>IF(#REF!="","",IF(LEN(#REF!)&gt;14,IF(ISBLANK(#REF!),"",#REF!),REPLACE(REPLACE(#REF!,1,3,"XXX"),13,2,"XX")))</f>
        <v>#REF!</v>
      </c>
      <c r="K833" s="407"/>
      <c r="L833" s="407"/>
      <c r="M833" s="407"/>
      <c r="N833" s="408"/>
    </row>
    <row r="834" spans="1:14" ht="50.1" customHeight="1" x14ac:dyDescent="0.25">
      <c r="A834" s="399">
        <v>835</v>
      </c>
      <c r="B834" s="408"/>
      <c r="C834" s="410"/>
      <c r="D834" s="359"/>
      <c r="E834" s="359"/>
      <c r="F834" s="409"/>
      <c r="G834" s="359"/>
      <c r="H834" s="359"/>
      <c r="I834" s="359"/>
      <c r="J834" s="404" t="e">
        <f>IF(#REF!="","",IF(LEN(#REF!)&gt;14,IF(ISBLANK(#REF!),"",#REF!),REPLACE(REPLACE(#REF!,1,3,"XXX"),13,2,"XX")))</f>
        <v>#REF!</v>
      </c>
      <c r="K834" s="407"/>
      <c r="L834" s="407"/>
      <c r="M834" s="407"/>
      <c r="N834" s="408"/>
    </row>
    <row r="835" spans="1:14" ht="50.1" customHeight="1" x14ac:dyDescent="0.25">
      <c r="A835" s="406">
        <v>836</v>
      </c>
      <c r="B835" s="408"/>
      <c r="C835" s="410"/>
      <c r="D835" s="359"/>
      <c r="E835" s="359"/>
      <c r="F835" s="409"/>
      <c r="G835" s="359"/>
      <c r="H835" s="359"/>
      <c r="I835" s="359"/>
      <c r="J835" s="404" t="e">
        <f>IF(#REF!="","",IF(LEN(#REF!)&gt;14,IF(ISBLANK(#REF!),"",#REF!),REPLACE(REPLACE(#REF!,1,3,"XXX"),13,2,"XX")))</f>
        <v>#REF!</v>
      </c>
      <c r="K835" s="407"/>
      <c r="L835" s="407"/>
      <c r="M835" s="407"/>
      <c r="N835" s="408"/>
    </row>
    <row r="836" spans="1:14" ht="50.1" customHeight="1" x14ac:dyDescent="0.25">
      <c r="A836" s="399">
        <v>837</v>
      </c>
      <c r="B836" s="408"/>
      <c r="C836" s="410"/>
      <c r="D836" s="359"/>
      <c r="E836" s="359"/>
      <c r="F836" s="409"/>
      <c r="G836" s="359"/>
      <c r="H836" s="359"/>
      <c r="I836" s="359"/>
      <c r="J836" s="404" t="e">
        <f>IF(#REF!="","",IF(LEN(#REF!)&gt;14,IF(ISBLANK(#REF!),"",#REF!),REPLACE(REPLACE(#REF!,1,3,"XXX"),13,2,"XX")))</f>
        <v>#REF!</v>
      </c>
      <c r="K836" s="407"/>
      <c r="L836" s="407"/>
      <c r="M836" s="407"/>
      <c r="N836" s="408"/>
    </row>
    <row r="837" spans="1:14" ht="50.1" customHeight="1" x14ac:dyDescent="0.25">
      <c r="A837" s="406">
        <v>838</v>
      </c>
      <c r="B837" s="408"/>
      <c r="C837" s="410"/>
      <c r="D837" s="359"/>
      <c r="E837" s="359"/>
      <c r="F837" s="409"/>
      <c r="G837" s="359"/>
      <c r="H837" s="359"/>
      <c r="I837" s="359"/>
      <c r="J837" s="404" t="e">
        <f>IF(#REF!="","",IF(LEN(#REF!)&gt;14,IF(ISBLANK(#REF!),"",#REF!),REPLACE(REPLACE(#REF!,1,3,"XXX"),13,2,"XX")))</f>
        <v>#REF!</v>
      </c>
      <c r="K837" s="407"/>
      <c r="L837" s="407"/>
      <c r="M837" s="407"/>
      <c r="N837" s="408"/>
    </row>
    <row r="838" spans="1:14" ht="50.1" customHeight="1" x14ac:dyDescent="0.25">
      <c r="A838" s="399">
        <v>839</v>
      </c>
      <c r="B838" s="408"/>
      <c r="C838" s="410"/>
      <c r="D838" s="359"/>
      <c r="E838" s="359"/>
      <c r="F838" s="409"/>
      <c r="G838" s="359"/>
      <c r="H838" s="359"/>
      <c r="I838" s="359"/>
      <c r="J838" s="404" t="e">
        <f>IF(#REF!="","",IF(LEN(#REF!)&gt;14,IF(ISBLANK(#REF!),"",#REF!),REPLACE(REPLACE(#REF!,1,3,"XXX"),13,2,"XX")))</f>
        <v>#REF!</v>
      </c>
      <c r="K838" s="407"/>
      <c r="L838" s="407"/>
      <c r="M838" s="407"/>
      <c r="N838" s="408"/>
    </row>
    <row r="839" spans="1:14" ht="50.1" customHeight="1" x14ac:dyDescent="0.25">
      <c r="A839" s="406">
        <v>840</v>
      </c>
      <c r="B839" s="408"/>
      <c r="C839" s="410"/>
      <c r="D839" s="359"/>
      <c r="E839" s="359"/>
      <c r="F839" s="409"/>
      <c r="G839" s="359"/>
      <c r="H839" s="359"/>
      <c r="I839" s="359"/>
      <c r="J839" s="404" t="e">
        <f>IF(#REF!="","",IF(LEN(#REF!)&gt;14,IF(ISBLANK(#REF!),"",#REF!),REPLACE(REPLACE(#REF!,1,3,"XXX"),13,2,"XX")))</f>
        <v>#REF!</v>
      </c>
      <c r="K839" s="407"/>
      <c r="L839" s="407"/>
      <c r="M839" s="407"/>
      <c r="N839" s="408"/>
    </row>
    <row r="840" spans="1:14" ht="50.1" customHeight="1" x14ac:dyDescent="0.25">
      <c r="A840" s="399">
        <v>841</v>
      </c>
      <c r="B840" s="408"/>
      <c r="C840" s="410"/>
      <c r="D840" s="359"/>
      <c r="E840" s="359"/>
      <c r="F840" s="409"/>
      <c r="G840" s="359"/>
      <c r="H840" s="359"/>
      <c r="I840" s="359"/>
      <c r="J840" s="404" t="e">
        <f>IF(#REF!="","",IF(LEN(#REF!)&gt;14,IF(ISBLANK(#REF!),"",#REF!),REPLACE(REPLACE(#REF!,1,3,"XXX"),13,2,"XX")))</f>
        <v>#REF!</v>
      </c>
      <c r="K840" s="407"/>
      <c r="L840" s="407"/>
      <c r="M840" s="407"/>
      <c r="N840" s="408"/>
    </row>
    <row r="841" spans="1:14" ht="50.1" customHeight="1" x14ac:dyDescent="0.25">
      <c r="A841" s="406">
        <v>842</v>
      </c>
      <c r="B841" s="408"/>
      <c r="C841" s="410"/>
      <c r="D841" s="359"/>
      <c r="E841" s="359"/>
      <c r="F841" s="409"/>
      <c r="G841" s="359"/>
      <c r="H841" s="359"/>
      <c r="I841" s="359"/>
      <c r="J841" s="404" t="e">
        <f>IF(#REF!="","",IF(LEN(#REF!)&gt;14,IF(ISBLANK(#REF!),"",#REF!),REPLACE(REPLACE(#REF!,1,3,"XXX"),13,2,"XX")))</f>
        <v>#REF!</v>
      </c>
      <c r="K841" s="407"/>
      <c r="L841" s="407"/>
      <c r="M841" s="407"/>
      <c r="N841" s="408"/>
    </row>
    <row r="842" spans="1:14" ht="50.1" customHeight="1" x14ac:dyDescent="0.25">
      <c r="A842" s="399">
        <v>843</v>
      </c>
      <c r="B842" s="408"/>
      <c r="C842" s="410"/>
      <c r="D842" s="359"/>
      <c r="E842" s="359"/>
      <c r="F842" s="409"/>
      <c r="G842" s="359"/>
      <c r="H842" s="359"/>
      <c r="I842" s="359"/>
      <c r="J842" s="404" t="e">
        <f>IF(#REF!="","",IF(LEN(#REF!)&gt;14,IF(ISBLANK(#REF!),"",#REF!),REPLACE(REPLACE(#REF!,1,3,"XXX"),13,2,"XX")))</f>
        <v>#REF!</v>
      </c>
      <c r="K842" s="407"/>
      <c r="L842" s="407"/>
      <c r="M842" s="407"/>
      <c r="N842" s="408"/>
    </row>
    <row r="843" spans="1:14" ht="50.1" customHeight="1" x14ac:dyDescent="0.25">
      <c r="A843" s="406">
        <v>844</v>
      </c>
      <c r="B843" s="408"/>
      <c r="C843" s="410"/>
      <c r="D843" s="359"/>
      <c r="E843" s="359"/>
      <c r="F843" s="409"/>
      <c r="G843" s="359"/>
      <c r="H843" s="359"/>
      <c r="I843" s="359"/>
      <c r="J843" s="404" t="e">
        <f>IF(#REF!="","",IF(LEN(#REF!)&gt;14,IF(ISBLANK(#REF!),"",#REF!),REPLACE(REPLACE(#REF!,1,3,"XXX"),13,2,"XX")))</f>
        <v>#REF!</v>
      </c>
      <c r="K843" s="407"/>
      <c r="L843" s="407"/>
      <c r="M843" s="407"/>
      <c r="N843" s="408"/>
    </row>
    <row r="844" spans="1:14" ht="50.1" customHeight="1" x14ac:dyDescent="0.25">
      <c r="A844" s="399">
        <v>845</v>
      </c>
      <c r="B844" s="408"/>
      <c r="C844" s="410"/>
      <c r="D844" s="359"/>
      <c r="E844" s="359"/>
      <c r="F844" s="409"/>
      <c r="G844" s="359"/>
      <c r="H844" s="359"/>
      <c r="I844" s="359"/>
      <c r="J844" s="404" t="e">
        <f>IF(#REF!="","",IF(LEN(#REF!)&gt;14,IF(ISBLANK(#REF!),"",#REF!),REPLACE(REPLACE(#REF!,1,3,"XXX"),13,2,"XX")))</f>
        <v>#REF!</v>
      </c>
      <c r="K844" s="407"/>
      <c r="L844" s="407"/>
      <c r="M844" s="407"/>
      <c r="N844" s="408"/>
    </row>
    <row r="845" spans="1:14" ht="50.1" customHeight="1" x14ac:dyDescent="0.25">
      <c r="A845" s="406">
        <v>846</v>
      </c>
      <c r="B845" s="408"/>
      <c r="C845" s="410"/>
      <c r="D845" s="359"/>
      <c r="E845" s="359"/>
      <c r="F845" s="409"/>
      <c r="G845" s="359"/>
      <c r="H845" s="359"/>
      <c r="I845" s="359"/>
      <c r="J845" s="404" t="e">
        <f>IF(#REF!="","",IF(LEN(#REF!)&gt;14,IF(ISBLANK(#REF!),"",#REF!),REPLACE(REPLACE(#REF!,1,3,"XXX"),13,2,"XX")))</f>
        <v>#REF!</v>
      </c>
      <c r="K845" s="407"/>
      <c r="L845" s="407"/>
      <c r="M845" s="407"/>
      <c r="N845" s="408"/>
    </row>
    <row r="846" spans="1:14" ht="50.1" customHeight="1" x14ac:dyDescent="0.25">
      <c r="A846" s="399">
        <v>847</v>
      </c>
      <c r="B846" s="408"/>
      <c r="C846" s="410"/>
      <c r="D846" s="359"/>
      <c r="E846" s="359"/>
      <c r="F846" s="409"/>
      <c r="G846" s="359"/>
      <c r="H846" s="359"/>
      <c r="I846" s="359"/>
      <c r="J846" s="404" t="e">
        <f>IF(#REF!="","",IF(LEN(#REF!)&gt;14,IF(ISBLANK(#REF!),"",#REF!),REPLACE(REPLACE(#REF!,1,3,"XXX"),13,2,"XX")))</f>
        <v>#REF!</v>
      </c>
      <c r="K846" s="407"/>
      <c r="L846" s="407"/>
      <c r="M846" s="407"/>
      <c r="N846" s="408"/>
    </row>
    <row r="847" spans="1:14" ht="50.1" customHeight="1" x14ac:dyDescent="0.25">
      <c r="A847" s="406">
        <v>848</v>
      </c>
      <c r="B847" s="408"/>
      <c r="C847" s="410"/>
      <c r="D847" s="359"/>
      <c r="E847" s="359"/>
      <c r="F847" s="409"/>
      <c r="G847" s="359"/>
      <c r="H847" s="359"/>
      <c r="I847" s="359"/>
      <c r="J847" s="404" t="e">
        <f>IF(#REF!="","",IF(LEN(#REF!)&gt;14,IF(ISBLANK(#REF!),"",#REF!),REPLACE(REPLACE(#REF!,1,3,"XXX"),13,2,"XX")))</f>
        <v>#REF!</v>
      </c>
      <c r="K847" s="407"/>
      <c r="L847" s="407"/>
      <c r="M847" s="407"/>
      <c r="N847" s="408"/>
    </row>
    <row r="848" spans="1:14" ht="50.1" customHeight="1" x14ac:dyDescent="0.25">
      <c r="A848" s="399">
        <v>849</v>
      </c>
      <c r="B848" s="408"/>
      <c r="C848" s="410"/>
      <c r="D848" s="359"/>
      <c r="E848" s="359"/>
      <c r="F848" s="409"/>
      <c r="G848" s="359"/>
      <c r="H848" s="359"/>
      <c r="I848" s="359"/>
      <c r="J848" s="404" t="e">
        <f>IF(#REF!="","",IF(LEN(#REF!)&gt;14,IF(ISBLANK(#REF!),"",#REF!),REPLACE(REPLACE(#REF!,1,3,"XXX"),13,2,"XX")))</f>
        <v>#REF!</v>
      </c>
      <c r="K848" s="407"/>
      <c r="L848" s="407"/>
      <c r="M848" s="407"/>
      <c r="N848" s="408"/>
    </row>
    <row r="849" spans="1:14" ht="50.1" customHeight="1" x14ac:dyDescent="0.25">
      <c r="A849" s="406">
        <v>850</v>
      </c>
      <c r="B849" s="408"/>
      <c r="C849" s="410"/>
      <c r="D849" s="359"/>
      <c r="E849" s="359"/>
      <c r="F849" s="409"/>
      <c r="G849" s="359"/>
      <c r="H849" s="359"/>
      <c r="I849" s="359"/>
      <c r="J849" s="404" t="e">
        <f>IF(#REF!="","",IF(LEN(#REF!)&gt;14,IF(ISBLANK(#REF!),"",#REF!),REPLACE(REPLACE(#REF!,1,3,"XXX"),13,2,"XX")))</f>
        <v>#REF!</v>
      </c>
      <c r="K849" s="407"/>
      <c r="L849" s="407"/>
      <c r="M849" s="407"/>
      <c r="N849" s="408"/>
    </row>
    <row r="850" spans="1:14" ht="50.1" customHeight="1" x14ac:dyDescent="0.25">
      <c r="A850" s="399">
        <v>851</v>
      </c>
      <c r="B850" s="408"/>
      <c r="C850" s="410"/>
      <c r="D850" s="359"/>
      <c r="E850" s="359"/>
      <c r="F850" s="409"/>
      <c r="G850" s="359"/>
      <c r="H850" s="359"/>
      <c r="I850" s="359"/>
      <c r="J850" s="404" t="e">
        <f>IF(#REF!="","",IF(LEN(#REF!)&gt;14,IF(ISBLANK(#REF!),"",#REF!),REPLACE(REPLACE(#REF!,1,3,"XXX"),13,2,"XX")))</f>
        <v>#REF!</v>
      </c>
      <c r="K850" s="407"/>
      <c r="L850" s="407"/>
      <c r="M850" s="407"/>
      <c r="N850" s="408"/>
    </row>
    <row r="851" spans="1:14" ht="50.1" customHeight="1" x14ac:dyDescent="0.25">
      <c r="A851" s="406">
        <v>852</v>
      </c>
      <c r="B851" s="408"/>
      <c r="C851" s="410"/>
      <c r="D851" s="359"/>
      <c r="E851" s="359"/>
      <c r="F851" s="409"/>
      <c r="G851" s="359"/>
      <c r="H851" s="359"/>
      <c r="I851" s="359"/>
      <c r="J851" s="404" t="e">
        <f>IF(#REF!="","",IF(LEN(#REF!)&gt;14,IF(ISBLANK(#REF!),"",#REF!),REPLACE(REPLACE(#REF!,1,3,"XXX"),13,2,"XX")))</f>
        <v>#REF!</v>
      </c>
      <c r="K851" s="407"/>
      <c r="L851" s="407"/>
      <c r="M851" s="407"/>
      <c r="N851" s="408"/>
    </row>
    <row r="852" spans="1:14" ht="50.1" customHeight="1" x14ac:dyDescent="0.25">
      <c r="A852" s="399">
        <v>853</v>
      </c>
      <c r="B852" s="408"/>
      <c r="C852" s="410"/>
      <c r="D852" s="359"/>
      <c r="E852" s="359"/>
      <c r="F852" s="409"/>
      <c r="G852" s="359"/>
      <c r="H852" s="359"/>
      <c r="I852" s="359"/>
      <c r="J852" s="404" t="e">
        <f>IF(#REF!="","",IF(LEN(#REF!)&gt;14,IF(ISBLANK(#REF!),"",#REF!),REPLACE(REPLACE(#REF!,1,3,"XXX"),13,2,"XX")))</f>
        <v>#REF!</v>
      </c>
      <c r="K852" s="407"/>
      <c r="L852" s="407"/>
      <c r="M852" s="407"/>
      <c r="N852" s="408"/>
    </row>
    <row r="853" spans="1:14" ht="50.1" customHeight="1" x14ac:dyDescent="0.25">
      <c r="A853" s="406">
        <v>854</v>
      </c>
      <c r="B853" s="408"/>
      <c r="C853" s="410"/>
      <c r="D853" s="359"/>
      <c r="E853" s="359"/>
      <c r="F853" s="409"/>
      <c r="G853" s="359"/>
      <c r="H853" s="359"/>
      <c r="I853" s="359"/>
      <c r="J853" s="404" t="e">
        <f>IF(#REF!="","",IF(LEN(#REF!)&gt;14,IF(ISBLANK(#REF!),"",#REF!),REPLACE(REPLACE(#REF!,1,3,"XXX"),13,2,"XX")))</f>
        <v>#REF!</v>
      </c>
      <c r="K853" s="407"/>
      <c r="L853" s="407"/>
      <c r="M853" s="407"/>
      <c r="N853" s="408"/>
    </row>
    <row r="854" spans="1:14" ht="50.1" customHeight="1" x14ac:dyDescent="0.25">
      <c r="A854" s="399">
        <v>855</v>
      </c>
      <c r="B854" s="408"/>
      <c r="C854" s="410"/>
      <c r="D854" s="359"/>
      <c r="E854" s="359"/>
      <c r="F854" s="409"/>
      <c r="G854" s="359"/>
      <c r="H854" s="359"/>
      <c r="I854" s="359"/>
      <c r="J854" s="404" t="e">
        <f>IF(#REF!="","",IF(LEN(#REF!)&gt;14,IF(ISBLANK(#REF!),"",#REF!),REPLACE(REPLACE(#REF!,1,3,"XXX"),13,2,"XX")))</f>
        <v>#REF!</v>
      </c>
      <c r="K854" s="407"/>
      <c r="L854" s="407"/>
      <c r="M854" s="407"/>
      <c r="N854" s="408"/>
    </row>
    <row r="855" spans="1:14" ht="50.1" customHeight="1" x14ac:dyDescent="0.25">
      <c r="A855" s="406">
        <v>856</v>
      </c>
      <c r="B855" s="408"/>
      <c r="C855" s="410"/>
      <c r="D855" s="359"/>
      <c r="E855" s="359"/>
      <c r="F855" s="409"/>
      <c r="G855" s="359"/>
      <c r="H855" s="359"/>
      <c r="I855" s="359"/>
      <c r="J855" s="404" t="e">
        <f>IF(#REF!="","",IF(LEN(#REF!)&gt;14,IF(ISBLANK(#REF!),"",#REF!),REPLACE(REPLACE(#REF!,1,3,"XXX"),13,2,"XX")))</f>
        <v>#REF!</v>
      </c>
      <c r="K855" s="407"/>
      <c r="L855" s="407"/>
      <c r="M855" s="407"/>
      <c r="N855" s="408"/>
    </row>
    <row r="856" spans="1:14" ht="50.1" customHeight="1" x14ac:dyDescent="0.25">
      <c r="A856" s="399">
        <v>857</v>
      </c>
      <c r="B856" s="408"/>
      <c r="C856" s="410"/>
      <c r="D856" s="359"/>
      <c r="E856" s="359"/>
      <c r="F856" s="409"/>
      <c r="G856" s="359"/>
      <c r="H856" s="359"/>
      <c r="I856" s="359"/>
      <c r="J856" s="404" t="e">
        <f>IF(#REF!="","",IF(LEN(#REF!)&gt;14,IF(ISBLANK(#REF!),"",#REF!),REPLACE(REPLACE(#REF!,1,3,"XXX"),13,2,"XX")))</f>
        <v>#REF!</v>
      </c>
      <c r="K856" s="407"/>
      <c r="L856" s="407"/>
      <c r="M856" s="407"/>
      <c r="N856" s="408"/>
    </row>
    <row r="857" spans="1:14" ht="50.1" customHeight="1" x14ac:dyDescent="0.25">
      <c r="A857" s="406">
        <v>858</v>
      </c>
      <c r="B857" s="408"/>
      <c r="C857" s="410"/>
      <c r="D857" s="359"/>
      <c r="E857" s="359"/>
      <c r="F857" s="409"/>
      <c r="G857" s="359"/>
      <c r="H857" s="359"/>
      <c r="I857" s="359"/>
      <c r="J857" s="404" t="e">
        <f>IF(#REF!="","",IF(LEN(#REF!)&gt;14,IF(ISBLANK(#REF!),"",#REF!),REPLACE(REPLACE(#REF!,1,3,"XXX"),13,2,"XX")))</f>
        <v>#REF!</v>
      </c>
      <c r="K857" s="407"/>
      <c r="L857" s="407"/>
      <c r="M857" s="407"/>
      <c r="N857" s="408"/>
    </row>
    <row r="858" spans="1:14" ht="50.1" customHeight="1" x14ac:dyDescent="0.25">
      <c r="A858" s="399">
        <v>859</v>
      </c>
      <c r="B858" s="408"/>
      <c r="C858" s="410"/>
      <c r="D858" s="359"/>
      <c r="E858" s="359"/>
      <c r="F858" s="409"/>
      <c r="G858" s="359"/>
      <c r="H858" s="359"/>
      <c r="I858" s="359"/>
      <c r="J858" s="404" t="e">
        <f>IF(#REF!="","",IF(LEN(#REF!)&gt;14,IF(ISBLANK(#REF!),"",#REF!),REPLACE(REPLACE(#REF!,1,3,"XXX"),13,2,"XX")))</f>
        <v>#REF!</v>
      </c>
      <c r="K858" s="407"/>
      <c r="L858" s="407"/>
      <c r="M858" s="407"/>
      <c r="N858" s="408"/>
    </row>
    <row r="859" spans="1:14" ht="50.1" customHeight="1" x14ac:dyDescent="0.25">
      <c r="A859" s="406">
        <v>860</v>
      </c>
      <c r="B859" s="408"/>
      <c r="C859" s="410"/>
      <c r="D859" s="359"/>
      <c r="E859" s="359"/>
      <c r="F859" s="409"/>
      <c r="G859" s="359"/>
      <c r="H859" s="359"/>
      <c r="I859" s="359"/>
      <c r="J859" s="404" t="e">
        <f>IF(#REF!="","",IF(LEN(#REF!)&gt;14,IF(ISBLANK(#REF!),"",#REF!),REPLACE(REPLACE(#REF!,1,3,"XXX"),13,2,"XX")))</f>
        <v>#REF!</v>
      </c>
      <c r="K859" s="407"/>
      <c r="L859" s="407"/>
      <c r="M859" s="407"/>
      <c r="N859" s="408"/>
    </row>
    <row r="860" spans="1:14" ht="50.1" customHeight="1" x14ac:dyDescent="0.25">
      <c r="A860" s="399">
        <v>861</v>
      </c>
      <c r="B860" s="408"/>
      <c r="C860" s="410"/>
      <c r="D860" s="359"/>
      <c r="E860" s="359"/>
      <c r="F860" s="409"/>
      <c r="G860" s="359"/>
      <c r="H860" s="359"/>
      <c r="I860" s="359"/>
      <c r="J860" s="404" t="e">
        <f>IF(#REF!="","",IF(LEN(#REF!)&gt;14,IF(ISBLANK(#REF!),"",#REF!),REPLACE(REPLACE(#REF!,1,3,"XXX"),13,2,"XX")))</f>
        <v>#REF!</v>
      </c>
      <c r="K860" s="407"/>
      <c r="L860" s="407"/>
      <c r="M860" s="407"/>
      <c r="N860" s="408"/>
    </row>
    <row r="861" spans="1:14" ht="50.1" customHeight="1" x14ac:dyDescent="0.25">
      <c r="A861" s="406">
        <v>862</v>
      </c>
      <c r="B861" s="408"/>
      <c r="C861" s="410"/>
      <c r="D861" s="359"/>
      <c r="E861" s="359"/>
      <c r="F861" s="409"/>
      <c r="G861" s="359"/>
      <c r="H861" s="359"/>
      <c r="I861" s="359"/>
      <c r="J861" s="404" t="e">
        <f>IF(#REF!="","",IF(LEN(#REF!)&gt;14,IF(ISBLANK(#REF!),"",#REF!),REPLACE(REPLACE(#REF!,1,3,"XXX"),13,2,"XX")))</f>
        <v>#REF!</v>
      </c>
      <c r="K861" s="407"/>
      <c r="L861" s="407"/>
      <c r="M861" s="407"/>
      <c r="N861" s="408"/>
    </row>
    <row r="862" spans="1:14" ht="50.1" customHeight="1" x14ac:dyDescent="0.25">
      <c r="A862" s="399">
        <v>863</v>
      </c>
      <c r="B862" s="408"/>
      <c r="C862" s="410"/>
      <c r="D862" s="359"/>
      <c r="E862" s="359"/>
      <c r="F862" s="409"/>
      <c r="G862" s="359"/>
      <c r="H862" s="359"/>
      <c r="I862" s="359"/>
      <c r="J862" s="404" t="e">
        <f>IF(#REF!="","",IF(LEN(#REF!)&gt;14,IF(ISBLANK(#REF!),"",#REF!),REPLACE(REPLACE(#REF!,1,3,"XXX"),13,2,"XX")))</f>
        <v>#REF!</v>
      </c>
      <c r="K862" s="407"/>
      <c r="L862" s="407"/>
      <c r="M862" s="407"/>
      <c r="N862" s="408"/>
    </row>
    <row r="863" spans="1:14" ht="50.1" customHeight="1" x14ac:dyDescent="0.25">
      <c r="A863" s="406">
        <v>864</v>
      </c>
      <c r="B863" s="408"/>
      <c r="C863" s="410"/>
      <c r="D863" s="359"/>
      <c r="E863" s="359"/>
      <c r="F863" s="409"/>
      <c r="G863" s="359"/>
      <c r="H863" s="359"/>
      <c r="I863" s="359"/>
      <c r="J863" s="404" t="e">
        <f>IF(#REF!="","",IF(LEN(#REF!)&gt;14,IF(ISBLANK(#REF!),"",#REF!),REPLACE(REPLACE(#REF!,1,3,"XXX"),13,2,"XX")))</f>
        <v>#REF!</v>
      </c>
      <c r="K863" s="407"/>
      <c r="L863" s="407"/>
      <c r="M863" s="407"/>
      <c r="N863" s="408"/>
    </row>
    <row r="864" spans="1:14" ht="50.1" customHeight="1" x14ac:dyDescent="0.25">
      <c r="A864" s="399">
        <v>865</v>
      </c>
      <c r="B864" s="408"/>
      <c r="C864" s="410"/>
      <c r="D864" s="359"/>
      <c r="E864" s="359"/>
      <c r="F864" s="409"/>
      <c r="G864" s="359"/>
      <c r="H864" s="359"/>
      <c r="I864" s="359"/>
      <c r="J864" s="404" t="e">
        <f>IF(#REF!="","",IF(LEN(#REF!)&gt;14,IF(ISBLANK(#REF!),"",#REF!),REPLACE(REPLACE(#REF!,1,3,"XXX"),13,2,"XX")))</f>
        <v>#REF!</v>
      </c>
      <c r="K864" s="407"/>
      <c r="L864" s="407"/>
      <c r="M864" s="407"/>
      <c r="N864" s="408"/>
    </row>
    <row r="865" spans="1:14" ht="50.1" customHeight="1" x14ac:dyDescent="0.25">
      <c r="A865" s="406">
        <v>866</v>
      </c>
      <c r="B865" s="408"/>
      <c r="C865" s="410"/>
      <c r="D865" s="359"/>
      <c r="E865" s="359"/>
      <c r="F865" s="409"/>
      <c r="G865" s="359"/>
      <c r="H865" s="359"/>
      <c r="I865" s="359"/>
      <c r="J865" s="404" t="e">
        <f>IF(#REF!="","",IF(LEN(#REF!)&gt;14,IF(ISBLANK(#REF!),"",#REF!),REPLACE(REPLACE(#REF!,1,3,"XXX"),13,2,"XX")))</f>
        <v>#REF!</v>
      </c>
      <c r="K865" s="407"/>
      <c r="L865" s="407"/>
      <c r="M865" s="407"/>
      <c r="N865" s="408"/>
    </row>
    <row r="866" spans="1:14" ht="50.1" customHeight="1" x14ac:dyDescent="0.25">
      <c r="A866" s="399">
        <v>867</v>
      </c>
      <c r="B866" s="408"/>
      <c r="C866" s="410"/>
      <c r="D866" s="359"/>
      <c r="E866" s="359"/>
      <c r="F866" s="409"/>
      <c r="G866" s="359"/>
      <c r="H866" s="359"/>
      <c r="I866" s="359"/>
      <c r="J866" s="404" t="e">
        <f>IF(#REF!="","",IF(LEN(#REF!)&gt;14,IF(ISBLANK(#REF!),"",#REF!),REPLACE(REPLACE(#REF!,1,3,"XXX"),13,2,"XX")))</f>
        <v>#REF!</v>
      </c>
      <c r="K866" s="407"/>
      <c r="L866" s="407"/>
      <c r="M866" s="407"/>
      <c r="N866" s="408"/>
    </row>
    <row r="867" spans="1:14" ht="50.1" customHeight="1" x14ac:dyDescent="0.25">
      <c r="A867" s="406">
        <v>868</v>
      </c>
      <c r="B867" s="408"/>
      <c r="C867" s="410"/>
      <c r="D867" s="359"/>
      <c r="E867" s="359"/>
      <c r="F867" s="409"/>
      <c r="G867" s="359"/>
      <c r="H867" s="359"/>
      <c r="I867" s="359"/>
      <c r="J867" s="404" t="e">
        <f>IF(#REF!="","",IF(LEN(#REF!)&gt;14,IF(ISBLANK(#REF!),"",#REF!),REPLACE(REPLACE(#REF!,1,3,"XXX"),13,2,"XX")))</f>
        <v>#REF!</v>
      </c>
      <c r="K867" s="407"/>
      <c r="L867" s="407"/>
      <c r="M867" s="407"/>
      <c r="N867" s="408"/>
    </row>
    <row r="868" spans="1:14" ht="50.1" customHeight="1" x14ac:dyDescent="0.25">
      <c r="A868" s="399">
        <v>869</v>
      </c>
      <c r="B868" s="408"/>
      <c r="C868" s="410"/>
      <c r="D868" s="359"/>
      <c r="E868" s="359"/>
      <c r="F868" s="409"/>
      <c r="G868" s="359"/>
      <c r="H868" s="359"/>
      <c r="I868" s="359"/>
      <c r="J868" s="404" t="e">
        <f>IF(#REF!="","",IF(LEN(#REF!)&gt;14,IF(ISBLANK(#REF!),"",#REF!),REPLACE(REPLACE(#REF!,1,3,"XXX"),13,2,"XX")))</f>
        <v>#REF!</v>
      </c>
      <c r="K868" s="407"/>
      <c r="L868" s="407"/>
      <c r="M868" s="407"/>
      <c r="N868" s="408"/>
    </row>
    <row r="869" spans="1:14" ht="50.1" customHeight="1" x14ac:dyDescent="0.25">
      <c r="A869" s="406">
        <v>870</v>
      </c>
      <c r="B869" s="408"/>
      <c r="C869" s="410"/>
      <c r="D869" s="359"/>
      <c r="E869" s="359"/>
      <c r="F869" s="409"/>
      <c r="G869" s="359"/>
      <c r="H869" s="359"/>
      <c r="I869" s="359"/>
      <c r="J869" s="404" t="e">
        <f>IF(#REF!="","",IF(LEN(#REF!)&gt;14,IF(ISBLANK(#REF!),"",#REF!),REPLACE(REPLACE(#REF!,1,3,"XXX"),13,2,"XX")))</f>
        <v>#REF!</v>
      </c>
      <c r="K869" s="407"/>
      <c r="L869" s="407"/>
      <c r="M869" s="407"/>
      <c r="N869" s="408"/>
    </row>
    <row r="870" spans="1:14" ht="50.1" customHeight="1" x14ac:dyDescent="0.25">
      <c r="A870" s="399">
        <v>871</v>
      </c>
      <c r="B870" s="408"/>
      <c r="C870" s="410"/>
      <c r="D870" s="359"/>
      <c r="E870" s="359"/>
      <c r="F870" s="409"/>
      <c r="G870" s="359"/>
      <c r="H870" s="359"/>
      <c r="I870" s="359"/>
      <c r="J870" s="404" t="e">
        <f>IF(#REF!="","",IF(LEN(#REF!)&gt;14,IF(ISBLANK(#REF!),"",#REF!),REPLACE(REPLACE(#REF!,1,3,"XXX"),13,2,"XX")))</f>
        <v>#REF!</v>
      </c>
      <c r="K870" s="407"/>
      <c r="L870" s="407"/>
      <c r="M870" s="407"/>
      <c r="N870" s="408"/>
    </row>
    <row r="871" spans="1:14" ht="50.1" customHeight="1" x14ac:dyDescent="0.25">
      <c r="A871" s="406">
        <v>872</v>
      </c>
      <c r="B871" s="408"/>
      <c r="C871" s="410"/>
      <c r="D871" s="359"/>
      <c r="E871" s="359"/>
      <c r="F871" s="409"/>
      <c r="G871" s="359"/>
      <c r="H871" s="359"/>
      <c r="I871" s="359"/>
      <c r="J871" s="404" t="e">
        <f>IF(#REF!="","",IF(LEN(#REF!)&gt;14,IF(ISBLANK(#REF!),"",#REF!),REPLACE(REPLACE(#REF!,1,3,"XXX"),13,2,"XX")))</f>
        <v>#REF!</v>
      </c>
      <c r="K871" s="407"/>
      <c r="L871" s="407"/>
      <c r="M871" s="407"/>
      <c r="N871" s="408"/>
    </row>
    <row r="872" spans="1:14" ht="50.1" customHeight="1" x14ac:dyDescent="0.25">
      <c r="A872" s="399">
        <v>873</v>
      </c>
      <c r="B872" s="408"/>
      <c r="C872" s="410"/>
      <c r="D872" s="359"/>
      <c r="E872" s="359"/>
      <c r="F872" s="409"/>
      <c r="G872" s="359"/>
      <c r="H872" s="359"/>
      <c r="I872" s="359"/>
      <c r="J872" s="404" t="e">
        <f>IF(#REF!="","",IF(LEN(#REF!)&gt;14,IF(ISBLANK(#REF!),"",#REF!),REPLACE(REPLACE(#REF!,1,3,"XXX"),13,2,"XX")))</f>
        <v>#REF!</v>
      </c>
      <c r="K872" s="407"/>
      <c r="L872" s="407"/>
      <c r="M872" s="407"/>
      <c r="N872" s="408"/>
    </row>
    <row r="873" spans="1:14" ht="50.1" customHeight="1" x14ac:dyDescent="0.25">
      <c r="A873" s="406">
        <v>874</v>
      </c>
      <c r="B873" s="408"/>
      <c r="C873" s="410"/>
      <c r="D873" s="359"/>
      <c r="E873" s="359"/>
      <c r="F873" s="409"/>
      <c r="G873" s="359"/>
      <c r="H873" s="359"/>
      <c r="I873" s="359"/>
      <c r="J873" s="404" t="e">
        <f>IF(#REF!="","",IF(LEN(#REF!)&gt;14,IF(ISBLANK(#REF!),"",#REF!),REPLACE(REPLACE(#REF!,1,3,"XXX"),13,2,"XX")))</f>
        <v>#REF!</v>
      </c>
      <c r="K873" s="407"/>
      <c r="L873" s="407"/>
      <c r="M873" s="407"/>
      <c r="N873" s="408"/>
    </row>
    <row r="874" spans="1:14" ht="50.1" customHeight="1" x14ac:dyDescent="0.25">
      <c r="A874" s="399">
        <v>875</v>
      </c>
      <c r="B874" s="408"/>
      <c r="C874" s="410"/>
      <c r="D874" s="359"/>
      <c r="E874" s="359"/>
      <c r="F874" s="409"/>
      <c r="G874" s="359"/>
      <c r="H874" s="359"/>
      <c r="I874" s="359"/>
      <c r="J874" s="404" t="e">
        <f>IF(#REF!="","",IF(LEN(#REF!)&gt;14,IF(ISBLANK(#REF!),"",#REF!),REPLACE(REPLACE(#REF!,1,3,"XXX"),13,2,"XX")))</f>
        <v>#REF!</v>
      </c>
      <c r="K874" s="407"/>
      <c r="L874" s="407"/>
      <c r="M874" s="407"/>
      <c r="N874" s="408"/>
    </row>
    <row r="875" spans="1:14" ht="13.2" x14ac:dyDescent="0.25">
      <c r="A875" s="406">
        <v>876</v>
      </c>
      <c r="B875" s="408"/>
      <c r="C875" s="410"/>
      <c r="D875" s="359"/>
      <c r="E875" s="359"/>
      <c r="F875" s="409"/>
      <c r="G875" s="359"/>
      <c r="H875" s="359"/>
      <c r="I875" s="359"/>
      <c r="J875" s="404" t="e">
        <f>IF(#REF!="","",IF(LEN(#REF!)&gt;14,IF(ISBLANK(#REF!),"",#REF!),REPLACE(REPLACE(#REF!,1,3,"XXX"),13,2,"XX")))</f>
        <v>#REF!</v>
      </c>
      <c r="K875" s="407"/>
      <c r="L875" s="407"/>
      <c r="M875" s="407"/>
      <c r="N875" s="408"/>
    </row>
    <row r="876" spans="1:14" ht="13.2" x14ac:dyDescent="0.25">
      <c r="A876" s="399">
        <v>877</v>
      </c>
      <c r="B876" s="408"/>
      <c r="C876" s="410"/>
      <c r="D876" s="359"/>
      <c r="E876" s="359"/>
      <c r="F876" s="409"/>
      <c r="G876" s="359"/>
      <c r="H876" s="359"/>
      <c r="I876" s="359"/>
      <c r="J876" s="404" t="e">
        <f>IF(#REF!="","",IF(LEN(#REF!)&gt;14,IF(ISBLANK(#REF!),"",#REF!),REPLACE(REPLACE(#REF!,1,3,"XXX"),13,2,"XX")))</f>
        <v>#REF!</v>
      </c>
      <c r="K876" s="407"/>
      <c r="L876" s="407"/>
      <c r="M876" s="407"/>
      <c r="N876" s="408"/>
    </row>
    <row r="877" spans="1:14" ht="13.2" x14ac:dyDescent="0.25">
      <c r="A877" s="406">
        <v>878</v>
      </c>
      <c r="B877" s="408"/>
      <c r="C877" s="410"/>
      <c r="D877" s="359"/>
      <c r="E877" s="359"/>
      <c r="F877" s="409"/>
      <c r="G877" s="359"/>
      <c r="H877" s="359"/>
      <c r="I877" s="359"/>
      <c r="J877" s="404" t="e">
        <f>IF(#REF!="","",IF(LEN(#REF!)&gt;14,IF(ISBLANK(#REF!),"",#REF!),REPLACE(REPLACE(#REF!,1,3,"XXX"),13,2,"XX")))</f>
        <v>#REF!</v>
      </c>
      <c r="K877" s="407"/>
      <c r="L877" s="407"/>
      <c r="M877" s="407"/>
      <c r="N877" s="408"/>
    </row>
    <row r="878" spans="1:14" ht="13.2" x14ac:dyDescent="0.25">
      <c r="A878" s="399">
        <v>879</v>
      </c>
      <c r="B878" s="408"/>
      <c r="C878" s="410"/>
      <c r="D878" s="359"/>
      <c r="E878" s="359"/>
      <c r="F878" s="409"/>
      <c r="G878" s="359"/>
      <c r="H878" s="359"/>
      <c r="I878" s="359"/>
      <c r="J878" s="404" t="e">
        <f>IF(#REF!="","",IF(LEN(#REF!)&gt;14,IF(ISBLANK(#REF!),"",#REF!),REPLACE(REPLACE(#REF!,1,3,"XXX"),13,2,"XX")))</f>
        <v>#REF!</v>
      </c>
      <c r="K878" s="407"/>
      <c r="L878" s="407"/>
      <c r="M878" s="407"/>
      <c r="N878" s="408"/>
    </row>
    <row r="879" spans="1:14" ht="13.2" x14ac:dyDescent="0.25">
      <c r="A879" s="406">
        <v>880</v>
      </c>
      <c r="B879" s="408"/>
      <c r="C879" s="410"/>
      <c r="D879" s="359"/>
      <c r="E879" s="359"/>
      <c r="F879" s="409"/>
      <c r="G879" s="359"/>
      <c r="H879" s="359"/>
      <c r="I879" s="359"/>
      <c r="J879" s="404" t="e">
        <f>IF(#REF!="","",IF(LEN(#REF!)&gt;14,IF(ISBLANK(#REF!),"",#REF!),REPLACE(REPLACE(#REF!,1,3,"XXX"),13,2,"XX")))</f>
        <v>#REF!</v>
      </c>
      <c r="K879" s="407"/>
      <c r="L879" s="407"/>
      <c r="M879" s="407"/>
      <c r="N879" s="408"/>
    </row>
    <row r="880" spans="1:14" ht="13.2" x14ac:dyDescent="0.25">
      <c r="A880" s="399">
        <v>881</v>
      </c>
      <c r="B880" s="408"/>
      <c r="C880" s="410"/>
      <c r="D880" s="359"/>
      <c r="E880" s="359"/>
      <c r="F880" s="409"/>
      <c r="G880" s="359"/>
      <c r="H880" s="359"/>
      <c r="I880" s="359"/>
      <c r="J880" s="404" t="e">
        <f>IF(#REF!="","",IF(LEN(#REF!)&gt;14,IF(ISBLANK(#REF!),"",#REF!),REPLACE(REPLACE(#REF!,1,3,"XXX"),13,2,"XX")))</f>
        <v>#REF!</v>
      </c>
      <c r="K880" s="407"/>
      <c r="L880" s="407"/>
      <c r="M880" s="407"/>
      <c r="N880" s="408"/>
    </row>
    <row r="881" spans="1:14" ht="13.2" x14ac:dyDescent="0.25">
      <c r="A881" s="406">
        <v>882</v>
      </c>
      <c r="B881" s="408"/>
      <c r="C881" s="410"/>
      <c r="D881" s="359"/>
      <c r="E881" s="359"/>
      <c r="F881" s="409"/>
      <c r="G881" s="359"/>
      <c r="H881" s="359"/>
      <c r="I881" s="359"/>
      <c r="J881" s="404" t="e">
        <f>IF(#REF!="","",IF(LEN(#REF!)&gt;14,IF(ISBLANK(#REF!),"",#REF!),REPLACE(REPLACE(#REF!,1,3,"XXX"),13,2,"XX")))</f>
        <v>#REF!</v>
      </c>
      <c r="K881" s="407"/>
      <c r="L881" s="407"/>
      <c r="M881" s="407"/>
      <c r="N881" s="408"/>
    </row>
    <row r="882" spans="1:14" ht="13.2" x14ac:dyDescent="0.25">
      <c r="A882" s="399">
        <v>883</v>
      </c>
      <c r="B882" s="408"/>
      <c r="C882" s="410"/>
      <c r="D882" s="359"/>
      <c r="E882" s="359"/>
      <c r="F882" s="409"/>
      <c r="G882" s="359"/>
      <c r="H882" s="359"/>
      <c r="I882" s="359"/>
      <c r="J882" s="404" t="e">
        <f>IF(#REF!="","",IF(LEN(#REF!)&gt;14,IF(ISBLANK(#REF!),"",#REF!),REPLACE(REPLACE(#REF!,1,3,"XXX"),13,2,"XX")))</f>
        <v>#REF!</v>
      </c>
      <c r="K882" s="407"/>
      <c r="L882" s="407"/>
      <c r="M882" s="407"/>
      <c r="N882" s="408"/>
    </row>
    <row r="883" spans="1:14" ht="13.2" x14ac:dyDescent="0.25">
      <c r="A883" s="406">
        <v>884</v>
      </c>
      <c r="B883" s="408"/>
      <c r="C883" s="410"/>
      <c r="D883" s="359"/>
      <c r="E883" s="359"/>
      <c r="F883" s="409"/>
      <c r="G883" s="359"/>
      <c r="H883" s="359"/>
      <c r="I883" s="359"/>
      <c r="J883" s="404" t="e">
        <f>IF(#REF!="","",IF(LEN(#REF!)&gt;14,IF(ISBLANK(#REF!),"",#REF!),REPLACE(REPLACE(#REF!,1,3,"XXX"),13,2,"XX")))</f>
        <v>#REF!</v>
      </c>
      <c r="K883" s="407"/>
      <c r="L883" s="407"/>
      <c r="M883" s="407"/>
      <c r="N883" s="408"/>
    </row>
    <row r="884" spans="1:14" ht="13.2" x14ac:dyDescent="0.25">
      <c r="A884" s="399">
        <v>885</v>
      </c>
      <c r="B884" s="408"/>
      <c r="C884" s="410"/>
      <c r="D884" s="359"/>
      <c r="E884" s="359"/>
      <c r="F884" s="409"/>
      <c r="G884" s="359"/>
      <c r="H884" s="359"/>
      <c r="I884" s="359"/>
      <c r="J884" s="404" t="e">
        <f>IF(#REF!="","",IF(LEN(#REF!)&gt;14,IF(ISBLANK(#REF!),"",#REF!),REPLACE(REPLACE(#REF!,1,3,"XXX"),13,2,"XX")))</f>
        <v>#REF!</v>
      </c>
      <c r="K884" s="407"/>
      <c r="L884" s="407"/>
      <c r="M884" s="407"/>
      <c r="N884" s="408"/>
    </row>
    <row r="885" spans="1:14" ht="13.2" x14ac:dyDescent="0.25">
      <c r="A885" s="406">
        <v>886</v>
      </c>
      <c r="B885" s="408"/>
      <c r="C885" s="410"/>
      <c r="D885" s="359"/>
      <c r="E885" s="359"/>
      <c r="F885" s="409"/>
      <c r="G885" s="359"/>
      <c r="H885" s="359"/>
      <c r="I885" s="359"/>
      <c r="J885" s="404" t="e">
        <f>IF(#REF!="","",IF(LEN(#REF!)&gt;14,IF(ISBLANK(#REF!),"",#REF!),REPLACE(REPLACE(#REF!,1,3,"XXX"),13,2,"XX")))</f>
        <v>#REF!</v>
      </c>
      <c r="K885" s="407"/>
      <c r="L885" s="407"/>
      <c r="M885" s="407"/>
      <c r="N885" s="408"/>
    </row>
    <row r="886" spans="1:14" ht="13.2" x14ac:dyDescent="0.25">
      <c r="A886" s="399">
        <v>887</v>
      </c>
      <c r="B886" s="408"/>
      <c r="C886" s="410"/>
      <c r="D886" s="359"/>
      <c r="E886" s="359"/>
      <c r="F886" s="409"/>
      <c r="G886" s="359"/>
      <c r="H886" s="359"/>
      <c r="I886" s="359"/>
      <c r="J886" s="404" t="e">
        <f>IF(#REF!="","",IF(LEN(#REF!)&gt;14,IF(ISBLANK(#REF!),"",#REF!),REPLACE(REPLACE(#REF!,1,3,"XXX"),13,2,"XX")))</f>
        <v>#REF!</v>
      </c>
      <c r="K886" s="407"/>
      <c r="L886" s="407"/>
      <c r="M886" s="407"/>
      <c r="N886" s="408"/>
    </row>
    <row r="887" spans="1:14" ht="13.2" x14ac:dyDescent="0.25">
      <c r="A887" s="406">
        <v>888</v>
      </c>
      <c r="B887" s="408"/>
      <c r="C887" s="410"/>
      <c r="D887" s="359"/>
      <c r="E887" s="359"/>
      <c r="F887" s="409"/>
      <c r="G887" s="359"/>
      <c r="H887" s="359"/>
      <c r="I887" s="359"/>
      <c r="J887" s="404" t="e">
        <f>IF(#REF!="","",IF(LEN(#REF!)&gt;14,IF(ISBLANK(#REF!),"",#REF!),REPLACE(REPLACE(#REF!,1,3,"XXX"),13,2,"XX")))</f>
        <v>#REF!</v>
      </c>
      <c r="K887" s="407"/>
      <c r="L887" s="407"/>
      <c r="M887" s="407"/>
      <c r="N887" s="408"/>
    </row>
    <row r="888" spans="1:14" ht="13.2" x14ac:dyDescent="0.25">
      <c r="A888" s="399">
        <v>889</v>
      </c>
      <c r="B888" s="408"/>
      <c r="C888" s="410"/>
      <c r="D888" s="359"/>
      <c r="E888" s="359"/>
      <c r="F888" s="409"/>
      <c r="G888" s="359"/>
      <c r="H888" s="359"/>
      <c r="I888" s="359"/>
      <c r="J888" s="404" t="e">
        <f>IF(#REF!="","",IF(LEN(#REF!)&gt;14,IF(ISBLANK(#REF!),"",#REF!),REPLACE(REPLACE(#REF!,1,3,"XXX"),13,2,"XX")))</f>
        <v>#REF!</v>
      </c>
      <c r="K888" s="407"/>
      <c r="L888" s="407"/>
      <c r="M888" s="407"/>
      <c r="N888" s="408"/>
    </row>
    <row r="889" spans="1:14" ht="13.2" x14ac:dyDescent="0.25">
      <c r="A889" s="406">
        <v>890</v>
      </c>
      <c r="B889" s="408"/>
      <c r="C889" s="410"/>
      <c r="D889" s="359"/>
      <c r="E889" s="359"/>
      <c r="F889" s="409"/>
      <c r="G889" s="359"/>
      <c r="H889" s="359"/>
      <c r="I889" s="359"/>
      <c r="J889" s="404" t="e">
        <f>IF(#REF!="","",IF(LEN(#REF!)&gt;14,IF(ISBLANK(#REF!),"",#REF!),REPLACE(REPLACE(#REF!,1,3,"XXX"),13,2,"XX")))</f>
        <v>#REF!</v>
      </c>
      <c r="K889" s="407"/>
      <c r="L889" s="407"/>
      <c r="M889" s="407"/>
      <c r="N889" s="408"/>
    </row>
    <row r="890" spans="1:14" ht="13.2" x14ac:dyDescent="0.25">
      <c r="A890" s="399">
        <v>891</v>
      </c>
      <c r="B890" s="408"/>
      <c r="C890" s="410"/>
      <c r="D890" s="359"/>
      <c r="E890" s="359"/>
      <c r="F890" s="409"/>
      <c r="G890" s="359"/>
      <c r="H890" s="359"/>
      <c r="I890" s="359"/>
      <c r="J890" s="404" t="e">
        <f>IF(#REF!="","",IF(LEN(#REF!)&gt;14,IF(ISBLANK(#REF!),"",#REF!),REPLACE(REPLACE(#REF!,1,3,"XXX"),13,2,"XX")))</f>
        <v>#REF!</v>
      </c>
      <c r="K890" s="407"/>
      <c r="L890" s="407"/>
      <c r="M890" s="407"/>
      <c r="N890" s="408"/>
    </row>
    <row r="891" spans="1:14" ht="13.2" x14ac:dyDescent="0.25">
      <c r="A891" s="406">
        <v>892</v>
      </c>
      <c r="B891" s="408"/>
      <c r="C891" s="410"/>
      <c r="D891" s="359"/>
      <c r="E891" s="359"/>
      <c r="F891" s="409"/>
      <c r="G891" s="359"/>
      <c r="H891" s="359"/>
      <c r="I891" s="359"/>
      <c r="J891" s="404" t="e">
        <f>IF(#REF!="","",IF(LEN(#REF!)&gt;14,IF(ISBLANK(#REF!),"",#REF!),REPLACE(REPLACE(#REF!,1,3,"XXX"),13,2,"XX")))</f>
        <v>#REF!</v>
      </c>
      <c r="K891" s="407"/>
      <c r="L891" s="407"/>
      <c r="M891" s="407"/>
      <c r="N891" s="408"/>
    </row>
    <row r="892" spans="1:14" ht="13.2" x14ac:dyDescent="0.25">
      <c r="A892" s="399">
        <v>893</v>
      </c>
      <c r="B892" s="408"/>
      <c r="C892" s="410"/>
      <c r="D892" s="359"/>
      <c r="E892" s="359"/>
      <c r="F892" s="409"/>
      <c r="G892" s="359"/>
      <c r="H892" s="359"/>
      <c r="I892" s="359"/>
      <c r="J892" s="404" t="e">
        <f>IF(#REF!="","",IF(LEN(#REF!)&gt;14,IF(ISBLANK(#REF!),"",#REF!),REPLACE(REPLACE(#REF!,1,3,"XXX"),13,2,"XX")))</f>
        <v>#REF!</v>
      </c>
      <c r="K892" s="407"/>
      <c r="L892" s="407"/>
      <c r="M892" s="407"/>
      <c r="N892" s="408"/>
    </row>
    <row r="893" spans="1:14" ht="13.2" x14ac:dyDescent="0.25">
      <c r="A893" s="406">
        <v>894</v>
      </c>
      <c r="B893" s="408"/>
      <c r="C893" s="410"/>
      <c r="D893" s="359"/>
      <c r="E893" s="359"/>
      <c r="F893" s="409"/>
      <c r="G893" s="359"/>
      <c r="H893" s="359"/>
      <c r="I893" s="359"/>
      <c r="J893" s="404" t="e">
        <f>IF(#REF!="","",IF(LEN(#REF!)&gt;14,IF(ISBLANK(#REF!),"",#REF!),REPLACE(REPLACE(#REF!,1,3,"XXX"),13,2,"XX")))</f>
        <v>#REF!</v>
      </c>
      <c r="K893" s="407"/>
      <c r="L893" s="407"/>
      <c r="M893" s="407"/>
      <c r="N893" s="408"/>
    </row>
    <row r="894" spans="1:14" ht="13.2" x14ac:dyDescent="0.25">
      <c r="A894" s="399">
        <v>895</v>
      </c>
      <c r="B894" s="408"/>
      <c r="C894" s="410"/>
      <c r="D894" s="359"/>
      <c r="E894" s="359"/>
      <c r="F894" s="409"/>
      <c r="G894" s="359"/>
      <c r="H894" s="359"/>
      <c r="I894" s="359"/>
      <c r="J894" s="404" t="e">
        <f>IF(#REF!="","",IF(LEN(#REF!)&gt;14,IF(ISBLANK(#REF!),"",#REF!),REPLACE(REPLACE(#REF!,1,3,"XXX"),13,2,"XX")))</f>
        <v>#REF!</v>
      </c>
      <c r="K894" s="407"/>
      <c r="L894" s="407"/>
      <c r="M894" s="407"/>
      <c r="N894" s="408"/>
    </row>
    <row r="895" spans="1:14" ht="13.2" x14ac:dyDescent="0.25">
      <c r="A895" s="406">
        <v>896</v>
      </c>
      <c r="B895" s="408"/>
      <c r="C895" s="410"/>
      <c r="D895" s="359"/>
      <c r="E895" s="359"/>
      <c r="F895" s="409"/>
      <c r="G895" s="359"/>
      <c r="H895" s="359"/>
      <c r="I895" s="359"/>
      <c r="J895" s="404" t="e">
        <f>IF(#REF!="","",IF(LEN(#REF!)&gt;14,IF(ISBLANK(#REF!),"",#REF!),REPLACE(REPLACE(#REF!,1,3,"XXX"),13,2,"XX")))</f>
        <v>#REF!</v>
      </c>
      <c r="K895" s="407"/>
      <c r="L895" s="407"/>
      <c r="M895" s="407"/>
      <c r="N895" s="408"/>
    </row>
    <row r="896" spans="1:14" ht="13.2" x14ac:dyDescent="0.25">
      <c r="A896" s="399">
        <v>897</v>
      </c>
      <c r="B896" s="408"/>
      <c r="C896" s="410"/>
      <c r="D896" s="359"/>
      <c r="E896" s="359"/>
      <c r="F896" s="409"/>
      <c r="G896" s="359"/>
      <c r="H896" s="359"/>
      <c r="I896" s="359"/>
      <c r="J896" s="404" t="e">
        <f>IF(#REF!="","",IF(LEN(#REF!)&gt;14,IF(ISBLANK(#REF!),"",#REF!),REPLACE(REPLACE(#REF!,1,3,"XXX"),13,2,"XX")))</f>
        <v>#REF!</v>
      </c>
      <c r="K896" s="407"/>
      <c r="L896" s="407"/>
      <c r="M896" s="407"/>
      <c r="N896" s="408"/>
    </row>
    <row r="897" spans="1:14" ht="13.2" x14ac:dyDescent="0.25">
      <c r="A897" s="406">
        <v>898</v>
      </c>
      <c r="B897" s="408"/>
      <c r="C897" s="410"/>
      <c r="D897" s="359"/>
      <c r="E897" s="359"/>
      <c r="F897" s="409"/>
      <c r="G897" s="359"/>
      <c r="H897" s="359"/>
      <c r="I897" s="359"/>
      <c r="J897" s="404" t="e">
        <f>IF(#REF!="","",IF(LEN(#REF!)&gt;14,IF(ISBLANK(#REF!),"",#REF!),REPLACE(REPLACE(#REF!,1,3,"XXX"),13,2,"XX")))</f>
        <v>#REF!</v>
      </c>
      <c r="K897" s="407"/>
      <c r="L897" s="407"/>
      <c r="M897" s="407"/>
      <c r="N897" s="408"/>
    </row>
    <row r="898" spans="1:14" ht="13.2" x14ac:dyDescent="0.25">
      <c r="A898" s="399">
        <v>899</v>
      </c>
      <c r="B898" s="408"/>
      <c r="C898" s="410"/>
      <c r="D898" s="359"/>
      <c r="E898" s="359"/>
      <c r="F898" s="409"/>
      <c r="G898" s="359"/>
      <c r="H898" s="359"/>
      <c r="I898" s="359"/>
      <c r="J898" s="404" t="e">
        <f>IF(#REF!="","",IF(LEN(#REF!)&gt;14,IF(ISBLANK(#REF!),"",#REF!),REPLACE(REPLACE(#REF!,1,3,"XXX"),13,2,"XX")))</f>
        <v>#REF!</v>
      </c>
      <c r="K898" s="407"/>
      <c r="L898" s="407"/>
      <c r="M898" s="407"/>
      <c r="N898" s="408"/>
    </row>
    <row r="899" spans="1:14" ht="13.2" x14ac:dyDescent="0.25">
      <c r="A899" s="406">
        <v>900</v>
      </c>
      <c r="B899" s="408"/>
      <c r="C899" s="410"/>
      <c r="D899" s="359"/>
      <c r="E899" s="359"/>
      <c r="F899" s="409"/>
      <c r="G899" s="359"/>
      <c r="H899" s="359"/>
      <c r="I899" s="359"/>
      <c r="J899" s="404" t="e">
        <f>IF(#REF!="","",IF(LEN(#REF!)&gt;14,IF(ISBLANK(#REF!),"",#REF!),REPLACE(REPLACE(#REF!,1,3,"XXX"),13,2,"XX")))</f>
        <v>#REF!</v>
      </c>
      <c r="K899" s="407"/>
      <c r="L899" s="407"/>
      <c r="M899" s="407"/>
      <c r="N899" s="408"/>
    </row>
    <row r="900" spans="1:14" ht="13.2" x14ac:dyDescent="0.25">
      <c r="A900" s="399">
        <v>901</v>
      </c>
      <c r="B900" s="408"/>
      <c r="C900" s="410"/>
      <c r="D900" s="359"/>
      <c r="E900" s="359"/>
      <c r="F900" s="409"/>
      <c r="G900" s="359"/>
      <c r="H900" s="359"/>
      <c r="I900" s="359"/>
      <c r="J900" s="404" t="e">
        <f>IF(#REF!="","",IF(LEN(#REF!)&gt;14,IF(ISBLANK(#REF!),"",#REF!),REPLACE(REPLACE(#REF!,1,3,"XXX"),13,2,"XX")))</f>
        <v>#REF!</v>
      </c>
      <c r="K900" s="407"/>
      <c r="L900" s="407"/>
      <c r="M900" s="407"/>
      <c r="N900" s="408"/>
    </row>
    <row r="901" spans="1:14" ht="13.2" x14ac:dyDescent="0.25">
      <c r="A901" s="406">
        <v>902</v>
      </c>
      <c r="B901" s="408"/>
      <c r="C901" s="410"/>
      <c r="D901" s="359"/>
      <c r="E901" s="359"/>
      <c r="F901" s="409"/>
      <c r="G901" s="359"/>
      <c r="H901" s="359"/>
      <c r="I901" s="359"/>
      <c r="J901" s="404" t="e">
        <f>IF(#REF!="","",IF(LEN(#REF!)&gt;14,IF(ISBLANK(#REF!),"",#REF!),REPLACE(REPLACE(#REF!,1,3,"XXX"),13,2,"XX")))</f>
        <v>#REF!</v>
      </c>
      <c r="K901" s="407"/>
      <c r="L901" s="407"/>
      <c r="M901" s="407"/>
      <c r="N901" s="408"/>
    </row>
    <row r="902" spans="1:14" ht="13.2" x14ac:dyDescent="0.25">
      <c r="A902" s="399">
        <v>903</v>
      </c>
      <c r="B902" s="408"/>
      <c r="C902" s="410"/>
      <c r="D902" s="359"/>
      <c r="E902" s="359"/>
      <c r="F902" s="409"/>
      <c r="G902" s="359"/>
      <c r="H902" s="359"/>
      <c r="I902" s="359"/>
      <c r="J902" s="404" t="e">
        <f>IF(#REF!="","",IF(LEN(#REF!)&gt;14,IF(ISBLANK(#REF!),"",#REF!),REPLACE(REPLACE(#REF!,1,3,"XXX"),13,2,"XX")))</f>
        <v>#REF!</v>
      </c>
      <c r="K902" s="407"/>
      <c r="L902" s="407"/>
      <c r="M902" s="407"/>
      <c r="N902" s="408"/>
    </row>
    <row r="903" spans="1:14" ht="13.2" x14ac:dyDescent="0.25">
      <c r="A903" s="406">
        <v>904</v>
      </c>
      <c r="B903" s="408"/>
      <c r="C903" s="410"/>
      <c r="D903" s="359"/>
      <c r="E903" s="359"/>
      <c r="F903" s="409"/>
      <c r="G903" s="359"/>
      <c r="H903" s="359"/>
      <c r="I903" s="359"/>
      <c r="J903" s="404" t="e">
        <f>IF(#REF!="","",IF(LEN(#REF!)&gt;14,IF(ISBLANK(#REF!),"",#REF!),REPLACE(REPLACE(#REF!,1,3,"XXX"),13,2,"XX")))</f>
        <v>#REF!</v>
      </c>
      <c r="K903" s="407"/>
      <c r="L903" s="407"/>
      <c r="M903" s="407"/>
      <c r="N903" s="408"/>
    </row>
    <row r="904" spans="1:14" ht="13.2" x14ac:dyDescent="0.25">
      <c r="A904" s="399">
        <v>905</v>
      </c>
      <c r="B904" s="408"/>
      <c r="C904" s="410"/>
      <c r="D904" s="359"/>
      <c r="E904" s="359"/>
      <c r="F904" s="409"/>
      <c r="G904" s="359"/>
      <c r="H904" s="359"/>
      <c r="I904" s="359"/>
      <c r="J904" s="404" t="e">
        <f>IF(#REF!="","",IF(LEN(#REF!)&gt;14,IF(ISBLANK(#REF!),"",#REF!),REPLACE(REPLACE(#REF!,1,3,"XXX"),13,2,"XX")))</f>
        <v>#REF!</v>
      </c>
      <c r="K904" s="407"/>
      <c r="L904" s="407"/>
      <c r="M904" s="407"/>
      <c r="N904" s="408"/>
    </row>
    <row r="905" spans="1:14" ht="13.2" x14ac:dyDescent="0.25">
      <c r="A905" s="406">
        <v>906</v>
      </c>
      <c r="B905" s="408"/>
      <c r="C905" s="410"/>
      <c r="D905" s="359"/>
      <c r="E905" s="359"/>
      <c r="F905" s="409"/>
      <c r="G905" s="359"/>
      <c r="H905" s="359"/>
      <c r="I905" s="359"/>
      <c r="J905" s="404" t="e">
        <f>IF(#REF!="","",IF(LEN(#REF!)&gt;14,IF(ISBLANK(#REF!),"",#REF!),REPLACE(REPLACE(#REF!,1,3,"XXX"),13,2,"XX")))</f>
        <v>#REF!</v>
      </c>
      <c r="K905" s="407"/>
      <c r="L905" s="407"/>
      <c r="M905" s="407"/>
      <c r="N905" s="408"/>
    </row>
    <row r="906" spans="1:14" ht="13.2" x14ac:dyDescent="0.25">
      <c r="A906" s="399">
        <v>907</v>
      </c>
      <c r="B906" s="408"/>
      <c r="C906" s="410"/>
      <c r="D906" s="359"/>
      <c r="E906" s="359"/>
      <c r="F906" s="409"/>
      <c r="G906" s="359"/>
      <c r="H906" s="359"/>
      <c r="I906" s="359"/>
      <c r="J906" s="404" t="e">
        <f>IF(#REF!="","",IF(LEN(#REF!)&gt;14,IF(ISBLANK(#REF!),"",#REF!),REPLACE(REPLACE(#REF!,1,3,"XXX"),13,2,"XX")))</f>
        <v>#REF!</v>
      </c>
      <c r="K906" s="407"/>
      <c r="L906" s="407"/>
      <c r="M906" s="407"/>
      <c r="N906" s="408"/>
    </row>
    <row r="907" spans="1:14" ht="13.2" x14ac:dyDescent="0.25">
      <c r="A907" s="406">
        <v>908</v>
      </c>
      <c r="B907" s="408"/>
      <c r="C907" s="410"/>
      <c r="D907" s="359"/>
      <c r="E907" s="359"/>
      <c r="F907" s="409"/>
      <c r="G907" s="359"/>
      <c r="H907" s="359"/>
      <c r="I907" s="359"/>
      <c r="J907" s="404" t="e">
        <f>IF(#REF!="","",IF(LEN(#REF!)&gt;14,IF(ISBLANK(#REF!),"",#REF!),REPLACE(REPLACE(#REF!,1,3,"XXX"),13,2,"XX")))</f>
        <v>#REF!</v>
      </c>
      <c r="K907" s="407"/>
      <c r="L907" s="407"/>
      <c r="M907" s="407"/>
      <c r="N907" s="408"/>
    </row>
    <row r="908" spans="1:14" ht="13.2" x14ac:dyDescent="0.25">
      <c r="A908" s="399">
        <v>909</v>
      </c>
      <c r="B908" s="408"/>
      <c r="C908" s="410"/>
      <c r="D908" s="359"/>
      <c r="E908" s="359"/>
      <c r="F908" s="409"/>
      <c r="G908" s="359"/>
      <c r="H908" s="359"/>
      <c r="I908" s="359"/>
      <c r="J908" s="404" t="e">
        <f>IF(#REF!="","",IF(LEN(#REF!)&gt;14,IF(ISBLANK(#REF!),"",#REF!),REPLACE(REPLACE(#REF!,1,3,"XXX"),13,2,"XX")))</f>
        <v>#REF!</v>
      </c>
      <c r="K908" s="407"/>
      <c r="L908" s="407"/>
      <c r="M908" s="407"/>
      <c r="N908" s="408"/>
    </row>
    <row r="909" spans="1:14" ht="13.2" x14ac:dyDescent="0.25">
      <c r="A909" s="406">
        <v>910</v>
      </c>
      <c r="B909" s="408"/>
      <c r="C909" s="410"/>
      <c r="D909" s="359"/>
      <c r="E909" s="359"/>
      <c r="F909" s="409"/>
      <c r="G909" s="359"/>
      <c r="H909" s="359"/>
      <c r="I909" s="359"/>
      <c r="J909" s="404" t="e">
        <f>IF(#REF!="","",IF(LEN(#REF!)&gt;14,IF(ISBLANK(#REF!),"",#REF!),REPLACE(REPLACE(#REF!,1,3,"XXX"),13,2,"XX")))</f>
        <v>#REF!</v>
      </c>
      <c r="K909" s="407"/>
      <c r="L909" s="407"/>
      <c r="M909" s="407"/>
      <c r="N909" s="408"/>
    </row>
    <row r="910" spans="1:14" ht="13.2" x14ac:dyDescent="0.25">
      <c r="A910" s="399">
        <v>911</v>
      </c>
      <c r="B910" s="408"/>
      <c r="C910" s="410"/>
      <c r="D910" s="359"/>
      <c r="E910" s="359"/>
      <c r="F910" s="409"/>
      <c r="G910" s="359"/>
      <c r="H910" s="359"/>
      <c r="I910" s="359"/>
      <c r="J910" s="404" t="e">
        <f>IF(#REF!="","",IF(LEN(#REF!)&gt;14,IF(ISBLANK(#REF!),"",#REF!),REPLACE(REPLACE(#REF!,1,3,"XXX"),13,2,"XX")))</f>
        <v>#REF!</v>
      </c>
      <c r="K910" s="407"/>
      <c r="L910" s="407"/>
      <c r="M910" s="407"/>
      <c r="N910" s="408"/>
    </row>
    <row r="911" spans="1:14" ht="13.2" x14ac:dyDescent="0.25">
      <c r="A911" s="406">
        <v>912</v>
      </c>
      <c r="B911" s="408"/>
      <c r="C911" s="410"/>
      <c r="D911" s="359"/>
      <c r="E911" s="359"/>
      <c r="F911" s="409"/>
      <c r="G911" s="359"/>
      <c r="H911" s="359"/>
      <c r="I911" s="359"/>
      <c r="J911" s="404" t="e">
        <f>IF(#REF!="","",IF(LEN(#REF!)&gt;14,IF(ISBLANK(#REF!),"",#REF!),REPLACE(REPLACE(#REF!,1,3,"XXX"),13,2,"XX")))</f>
        <v>#REF!</v>
      </c>
      <c r="K911" s="407"/>
      <c r="L911" s="407"/>
      <c r="M911" s="407"/>
      <c r="N911" s="408"/>
    </row>
    <row r="912" spans="1:14" ht="13.2" x14ac:dyDescent="0.25">
      <c r="A912" s="399">
        <v>913</v>
      </c>
      <c r="B912" s="408"/>
      <c r="C912" s="410"/>
      <c r="D912" s="359"/>
      <c r="E912" s="359"/>
      <c r="F912" s="409"/>
      <c r="G912" s="359"/>
      <c r="H912" s="359"/>
      <c r="I912" s="359"/>
      <c r="J912" s="404" t="e">
        <f>IF(#REF!="","",IF(LEN(#REF!)&gt;14,IF(ISBLANK(#REF!),"",#REF!),REPLACE(REPLACE(#REF!,1,3,"XXX"),13,2,"XX")))</f>
        <v>#REF!</v>
      </c>
      <c r="K912" s="407"/>
      <c r="L912" s="407"/>
      <c r="M912" s="407"/>
      <c r="N912" s="408"/>
    </row>
    <row r="913" spans="1:14" ht="13.2" x14ac:dyDescent="0.25">
      <c r="A913" s="406">
        <v>914</v>
      </c>
      <c r="B913" s="408"/>
      <c r="C913" s="410"/>
      <c r="D913" s="359"/>
      <c r="E913" s="359"/>
      <c r="F913" s="409"/>
      <c r="G913" s="359"/>
      <c r="H913" s="359"/>
      <c r="I913" s="359"/>
      <c r="J913" s="404" t="e">
        <f>IF(#REF!="","",IF(LEN(#REF!)&gt;14,IF(ISBLANK(#REF!),"",#REF!),REPLACE(REPLACE(#REF!,1,3,"XXX"),13,2,"XX")))</f>
        <v>#REF!</v>
      </c>
      <c r="K913" s="407"/>
      <c r="L913" s="407"/>
      <c r="M913" s="407"/>
      <c r="N913" s="408"/>
    </row>
    <row r="914" spans="1:14" ht="13.2" x14ac:dyDescent="0.25">
      <c r="A914" s="399">
        <v>915</v>
      </c>
      <c r="B914" s="408"/>
      <c r="C914" s="410"/>
      <c r="D914" s="359"/>
      <c r="E914" s="359"/>
      <c r="F914" s="409"/>
      <c r="G914" s="359"/>
      <c r="H914" s="359"/>
      <c r="I914" s="359"/>
      <c r="J914" s="404" t="e">
        <f>IF(#REF!="","",IF(LEN(#REF!)&gt;14,IF(ISBLANK(#REF!),"",#REF!),REPLACE(REPLACE(#REF!,1,3,"XXX"),13,2,"XX")))</f>
        <v>#REF!</v>
      </c>
      <c r="K914" s="407"/>
      <c r="L914" s="407"/>
      <c r="M914" s="407"/>
      <c r="N914" s="408"/>
    </row>
    <row r="915" spans="1:14" ht="13.2" x14ac:dyDescent="0.25">
      <c r="A915" s="406">
        <v>916</v>
      </c>
      <c r="B915" s="408"/>
      <c r="C915" s="410"/>
      <c r="D915" s="359"/>
      <c r="E915" s="359"/>
      <c r="F915" s="409"/>
      <c r="G915" s="359"/>
      <c r="H915" s="359"/>
      <c r="I915" s="359"/>
      <c r="J915" s="404" t="e">
        <f>IF(#REF!="","",IF(LEN(#REF!)&gt;14,IF(ISBLANK(#REF!),"",#REF!),REPLACE(REPLACE(#REF!,1,3,"XXX"),13,2,"XX")))</f>
        <v>#REF!</v>
      </c>
      <c r="K915" s="407"/>
      <c r="L915" s="407"/>
      <c r="M915" s="407"/>
      <c r="N915" s="408"/>
    </row>
    <row r="916" spans="1:14" ht="13.2" x14ac:dyDescent="0.25">
      <c r="A916" s="399">
        <v>917</v>
      </c>
      <c r="B916" s="408"/>
      <c r="C916" s="410"/>
      <c r="D916" s="359"/>
      <c r="E916" s="359"/>
      <c r="F916" s="409"/>
      <c r="G916" s="359"/>
      <c r="H916" s="359"/>
      <c r="I916" s="359"/>
      <c r="J916" s="404" t="e">
        <f>IF(#REF!="","",IF(LEN(#REF!)&gt;14,IF(ISBLANK(#REF!),"",#REF!),REPLACE(REPLACE(#REF!,1,3,"XXX"),13,2,"XX")))</f>
        <v>#REF!</v>
      </c>
      <c r="K916" s="407"/>
      <c r="L916" s="407"/>
      <c r="M916" s="407"/>
      <c r="N916" s="408"/>
    </row>
    <row r="917" spans="1:14" ht="13.2" x14ac:dyDescent="0.25">
      <c r="A917" s="406">
        <v>918</v>
      </c>
      <c r="B917" s="408"/>
      <c r="C917" s="410"/>
      <c r="D917" s="359"/>
      <c r="E917" s="359"/>
      <c r="F917" s="409"/>
      <c r="G917" s="359"/>
      <c r="H917" s="359"/>
      <c r="I917" s="359"/>
      <c r="J917" s="404" t="e">
        <f>IF(#REF!="","",IF(LEN(#REF!)&gt;14,IF(ISBLANK(#REF!),"",#REF!),REPLACE(REPLACE(#REF!,1,3,"XXX"),13,2,"XX")))</f>
        <v>#REF!</v>
      </c>
      <c r="K917" s="407"/>
      <c r="L917" s="407"/>
      <c r="M917" s="407"/>
      <c r="N917" s="408"/>
    </row>
    <row r="918" spans="1:14" ht="13.2" x14ac:dyDescent="0.25">
      <c r="A918" s="399">
        <v>919</v>
      </c>
      <c r="B918" s="408"/>
      <c r="C918" s="410"/>
      <c r="D918" s="359"/>
      <c r="E918" s="359"/>
      <c r="F918" s="409"/>
      <c r="G918" s="359"/>
      <c r="H918" s="359"/>
      <c r="I918" s="359"/>
      <c r="J918" s="404" t="e">
        <f>IF(#REF!="","",IF(LEN(#REF!)&gt;14,IF(ISBLANK(#REF!),"",#REF!),REPLACE(REPLACE(#REF!,1,3,"XXX"),13,2,"XX")))</f>
        <v>#REF!</v>
      </c>
      <c r="K918" s="407"/>
      <c r="L918" s="407"/>
      <c r="M918" s="407"/>
      <c r="N918" s="408"/>
    </row>
    <row r="919" spans="1:14" ht="13.2" x14ac:dyDescent="0.25">
      <c r="A919" s="406">
        <v>920</v>
      </c>
      <c r="B919" s="408"/>
      <c r="C919" s="410"/>
      <c r="D919" s="359"/>
      <c r="E919" s="359"/>
      <c r="F919" s="409"/>
      <c r="G919" s="359"/>
      <c r="H919" s="359"/>
      <c r="I919" s="359"/>
      <c r="J919" s="404" t="e">
        <f>IF(#REF!="","",IF(LEN(#REF!)&gt;14,IF(ISBLANK(#REF!),"",#REF!),REPLACE(REPLACE(#REF!,1,3,"XXX"),13,2,"XX")))</f>
        <v>#REF!</v>
      </c>
      <c r="K919" s="407"/>
      <c r="L919" s="407"/>
      <c r="M919" s="407"/>
      <c r="N919" s="408"/>
    </row>
    <row r="920" spans="1:14" ht="13.2" x14ac:dyDescent="0.25">
      <c r="A920" s="399">
        <v>921</v>
      </c>
      <c r="B920" s="408"/>
      <c r="C920" s="410"/>
      <c r="D920" s="359"/>
      <c r="E920" s="359"/>
      <c r="F920" s="409"/>
      <c r="G920" s="359"/>
      <c r="H920" s="359"/>
      <c r="I920" s="359"/>
      <c r="J920" s="404" t="e">
        <f>IF(#REF!="","",IF(LEN(#REF!)&gt;14,IF(ISBLANK(#REF!),"",#REF!),REPLACE(REPLACE(#REF!,1,3,"XXX"),13,2,"XX")))</f>
        <v>#REF!</v>
      </c>
      <c r="K920" s="407"/>
      <c r="L920" s="407"/>
      <c r="M920" s="407"/>
      <c r="N920" s="408"/>
    </row>
    <row r="921" spans="1:14" ht="13.2" x14ac:dyDescent="0.25">
      <c r="A921" s="406">
        <v>922</v>
      </c>
      <c r="B921" s="408"/>
      <c r="C921" s="410"/>
      <c r="D921" s="359"/>
      <c r="E921" s="359"/>
      <c r="F921" s="409"/>
      <c r="G921" s="359"/>
      <c r="H921" s="359"/>
      <c r="I921" s="359"/>
      <c r="J921" s="404" t="e">
        <f>IF(#REF!="","",IF(LEN(#REF!)&gt;14,IF(ISBLANK(#REF!),"",#REF!),REPLACE(REPLACE(#REF!,1,3,"XXX"),13,2,"XX")))</f>
        <v>#REF!</v>
      </c>
      <c r="K921" s="407"/>
      <c r="L921" s="407"/>
      <c r="M921" s="407"/>
      <c r="N921" s="408"/>
    </row>
    <row r="922" spans="1:14" ht="13.2" x14ac:dyDescent="0.25">
      <c r="A922" s="399">
        <v>923</v>
      </c>
      <c r="B922" s="408"/>
      <c r="C922" s="410"/>
      <c r="D922" s="359"/>
      <c r="E922" s="359"/>
      <c r="F922" s="409"/>
      <c r="G922" s="359"/>
      <c r="H922" s="359"/>
      <c r="I922" s="359"/>
      <c r="J922" s="404" t="e">
        <f>IF(#REF!="","",IF(LEN(#REF!)&gt;14,IF(ISBLANK(#REF!),"",#REF!),REPLACE(REPLACE(#REF!,1,3,"XXX"),13,2,"XX")))</f>
        <v>#REF!</v>
      </c>
      <c r="K922" s="407"/>
      <c r="L922" s="407"/>
      <c r="M922" s="407"/>
      <c r="N922" s="408"/>
    </row>
    <row r="923" spans="1:14" ht="13.2" x14ac:dyDescent="0.25">
      <c r="A923" s="406">
        <v>924</v>
      </c>
      <c r="B923" s="408"/>
      <c r="C923" s="410"/>
      <c r="D923" s="359"/>
      <c r="E923" s="359"/>
      <c r="F923" s="409"/>
      <c r="G923" s="359"/>
      <c r="H923" s="359"/>
      <c r="I923" s="359"/>
      <c r="J923" s="404" t="e">
        <f>IF(#REF!="","",IF(LEN(#REF!)&gt;14,IF(ISBLANK(#REF!),"",#REF!),REPLACE(REPLACE(#REF!,1,3,"XXX"),13,2,"XX")))</f>
        <v>#REF!</v>
      </c>
      <c r="K923" s="407"/>
      <c r="L923" s="407"/>
      <c r="M923" s="407"/>
      <c r="N923" s="408"/>
    </row>
    <row r="924" spans="1:14" ht="13.2" x14ac:dyDescent="0.25">
      <c r="A924" s="399">
        <v>925</v>
      </c>
      <c r="B924" s="408"/>
      <c r="C924" s="410"/>
      <c r="D924" s="359"/>
      <c r="E924" s="359"/>
      <c r="F924" s="409"/>
      <c r="G924" s="359"/>
      <c r="H924" s="359"/>
      <c r="I924" s="359"/>
      <c r="J924" s="404" t="e">
        <f>IF(#REF!="","",IF(LEN(#REF!)&gt;14,IF(ISBLANK(#REF!),"",#REF!),REPLACE(REPLACE(#REF!,1,3,"XXX"),13,2,"XX")))</f>
        <v>#REF!</v>
      </c>
      <c r="K924" s="407"/>
      <c r="L924" s="407"/>
      <c r="M924" s="407"/>
      <c r="N924" s="408"/>
    </row>
    <row r="925" spans="1:14" ht="13.2" x14ac:dyDescent="0.25">
      <c r="A925" s="406">
        <v>926</v>
      </c>
      <c r="B925" s="408"/>
      <c r="C925" s="410"/>
      <c r="D925" s="359"/>
      <c r="E925" s="359"/>
      <c r="F925" s="409"/>
      <c r="G925" s="359"/>
      <c r="H925" s="359"/>
      <c r="I925" s="359"/>
      <c r="J925" s="404" t="e">
        <f>IF(#REF!="","",IF(LEN(#REF!)&gt;14,IF(ISBLANK(#REF!),"",#REF!),REPLACE(REPLACE(#REF!,1,3,"XXX"),13,2,"XX")))</f>
        <v>#REF!</v>
      </c>
      <c r="K925" s="407"/>
      <c r="L925" s="407"/>
      <c r="M925" s="407"/>
      <c r="N925" s="408"/>
    </row>
    <row r="926" spans="1:14" ht="13.2" x14ac:dyDescent="0.25">
      <c r="A926" s="399">
        <v>927</v>
      </c>
      <c r="B926" s="408"/>
      <c r="C926" s="410"/>
      <c r="D926" s="359"/>
      <c r="E926" s="359"/>
      <c r="F926" s="409"/>
      <c r="G926" s="359"/>
      <c r="H926" s="359"/>
      <c r="I926" s="359"/>
      <c r="J926" s="404" t="e">
        <f>IF(#REF!="","",IF(LEN(#REF!)&gt;14,IF(ISBLANK(#REF!),"",#REF!),REPLACE(REPLACE(#REF!,1,3,"XXX"),13,2,"XX")))</f>
        <v>#REF!</v>
      </c>
      <c r="K926" s="407"/>
      <c r="L926" s="407"/>
      <c r="M926" s="407"/>
      <c r="N926" s="408"/>
    </row>
    <row r="927" spans="1:14" ht="13.2" x14ac:dyDescent="0.25">
      <c r="A927" s="406">
        <v>928</v>
      </c>
      <c r="B927" s="408"/>
      <c r="C927" s="410"/>
      <c r="D927" s="359"/>
      <c r="E927" s="359"/>
      <c r="F927" s="409"/>
      <c r="G927" s="359"/>
      <c r="H927" s="359"/>
      <c r="I927" s="359"/>
      <c r="J927" s="404" t="e">
        <f>IF(#REF!="","",IF(LEN(#REF!)&gt;14,IF(ISBLANK(#REF!),"",#REF!),REPLACE(REPLACE(#REF!,1,3,"XXX"),13,2,"XX")))</f>
        <v>#REF!</v>
      </c>
      <c r="K927" s="407"/>
      <c r="L927" s="407"/>
      <c r="M927" s="407"/>
      <c r="N927" s="408"/>
    </row>
    <row r="928" spans="1:14" ht="13.2" x14ac:dyDescent="0.25">
      <c r="A928" s="399">
        <v>929</v>
      </c>
      <c r="B928" s="408"/>
      <c r="C928" s="410"/>
      <c r="D928" s="359"/>
      <c r="E928" s="359"/>
      <c r="F928" s="409"/>
      <c r="G928" s="359"/>
      <c r="H928" s="359"/>
      <c r="I928" s="359"/>
      <c r="J928" s="404" t="e">
        <f>IF(#REF!="","",IF(LEN(#REF!)&gt;14,IF(ISBLANK(#REF!),"",#REF!),REPLACE(REPLACE(#REF!,1,3,"XXX"),13,2,"XX")))</f>
        <v>#REF!</v>
      </c>
      <c r="K928" s="407"/>
      <c r="L928" s="407"/>
      <c r="M928" s="407"/>
      <c r="N928" s="408"/>
    </row>
    <row r="929" spans="1:14" ht="13.2" x14ac:dyDescent="0.25">
      <c r="A929" s="406">
        <v>930</v>
      </c>
      <c r="B929" s="408"/>
      <c r="C929" s="410"/>
      <c r="D929" s="359"/>
      <c r="E929" s="359"/>
      <c r="F929" s="409"/>
      <c r="G929" s="359"/>
      <c r="H929" s="359"/>
      <c r="I929" s="359"/>
      <c r="J929" s="404" t="e">
        <f>IF(#REF!="","",IF(LEN(#REF!)&gt;14,IF(ISBLANK(#REF!),"",#REF!),REPLACE(REPLACE(#REF!,1,3,"XXX"),13,2,"XX")))</f>
        <v>#REF!</v>
      </c>
      <c r="K929" s="407"/>
      <c r="L929" s="407"/>
      <c r="M929" s="407"/>
      <c r="N929" s="408"/>
    </row>
    <row r="930" spans="1:14" ht="13.2" x14ac:dyDescent="0.25">
      <c r="A930" s="399">
        <v>931</v>
      </c>
      <c r="B930" s="408"/>
      <c r="C930" s="410"/>
      <c r="D930" s="359"/>
      <c r="E930" s="359"/>
      <c r="F930" s="409"/>
      <c r="G930" s="359"/>
      <c r="H930" s="359"/>
      <c r="I930" s="359"/>
      <c r="J930" s="404" t="e">
        <f>IF(#REF!="","",IF(LEN(#REF!)&gt;14,IF(ISBLANK(#REF!),"",#REF!),REPLACE(REPLACE(#REF!,1,3,"XXX"),13,2,"XX")))</f>
        <v>#REF!</v>
      </c>
      <c r="K930" s="407"/>
      <c r="L930" s="407"/>
      <c r="M930" s="407"/>
      <c r="N930" s="408"/>
    </row>
    <row r="931" spans="1:14" ht="13.2" x14ac:dyDescent="0.25">
      <c r="A931" s="406">
        <v>932</v>
      </c>
      <c r="B931" s="408"/>
      <c r="C931" s="410"/>
      <c r="D931" s="359"/>
      <c r="E931" s="359"/>
      <c r="F931" s="409"/>
      <c r="G931" s="359"/>
      <c r="H931" s="359"/>
      <c r="I931" s="359"/>
      <c r="J931" s="404" t="e">
        <f>IF(#REF!="","",IF(LEN(#REF!)&gt;14,IF(ISBLANK(#REF!),"",#REF!),REPLACE(REPLACE(#REF!,1,3,"XXX"),13,2,"XX")))</f>
        <v>#REF!</v>
      </c>
      <c r="K931" s="407"/>
      <c r="L931" s="407"/>
      <c r="M931" s="407"/>
      <c r="N931" s="408"/>
    </row>
    <row r="932" spans="1:14" ht="13.2" x14ac:dyDescent="0.25">
      <c r="A932" s="399">
        <v>933</v>
      </c>
      <c r="B932" s="408"/>
      <c r="C932" s="410"/>
      <c r="D932" s="359"/>
      <c r="E932" s="359"/>
      <c r="F932" s="409"/>
      <c r="G932" s="359"/>
      <c r="H932" s="359"/>
      <c r="I932" s="359"/>
      <c r="J932" s="404" t="e">
        <f>IF(#REF!="","",IF(LEN(#REF!)&gt;14,IF(ISBLANK(#REF!),"",#REF!),REPLACE(REPLACE(#REF!,1,3,"XXX"),13,2,"XX")))</f>
        <v>#REF!</v>
      </c>
      <c r="K932" s="407"/>
      <c r="L932" s="407"/>
      <c r="M932" s="407"/>
      <c r="N932" s="408"/>
    </row>
    <row r="933" spans="1:14" ht="13.2" x14ac:dyDescent="0.25">
      <c r="A933" s="406">
        <v>934</v>
      </c>
      <c r="B933" s="408"/>
      <c r="C933" s="410"/>
      <c r="D933" s="359"/>
      <c r="E933" s="359"/>
      <c r="F933" s="409"/>
      <c r="G933" s="359"/>
      <c r="H933" s="359"/>
      <c r="I933" s="359"/>
      <c r="J933" s="404" t="e">
        <f>IF(#REF!="","",IF(LEN(#REF!)&gt;14,IF(ISBLANK(#REF!),"",#REF!),REPLACE(REPLACE(#REF!,1,3,"XXX"),13,2,"XX")))</f>
        <v>#REF!</v>
      </c>
      <c r="K933" s="407"/>
      <c r="L933" s="407"/>
      <c r="M933" s="407"/>
      <c r="N933" s="408"/>
    </row>
    <row r="934" spans="1:14" ht="13.2" x14ac:dyDescent="0.25">
      <c r="A934" s="399">
        <v>935</v>
      </c>
      <c r="B934" s="408"/>
      <c r="C934" s="410"/>
      <c r="D934" s="359"/>
      <c r="E934" s="359"/>
      <c r="F934" s="409"/>
      <c r="G934" s="359"/>
      <c r="H934" s="359"/>
      <c r="I934" s="359"/>
      <c r="J934" s="404" t="e">
        <f>IF(#REF!="","",IF(LEN(#REF!)&gt;14,IF(ISBLANK(#REF!),"",#REF!),REPLACE(REPLACE(#REF!,1,3,"XXX"),13,2,"XX")))</f>
        <v>#REF!</v>
      </c>
      <c r="K934" s="407"/>
      <c r="L934" s="407"/>
      <c r="M934" s="407"/>
      <c r="N934" s="408"/>
    </row>
    <row r="935" spans="1:14" ht="13.2" x14ac:dyDescent="0.25">
      <c r="A935" s="406">
        <v>936</v>
      </c>
      <c r="B935" s="408"/>
      <c r="C935" s="410"/>
      <c r="D935" s="359"/>
      <c r="E935" s="359"/>
      <c r="F935" s="409"/>
      <c r="G935" s="359"/>
      <c r="H935" s="359"/>
      <c r="I935" s="359"/>
      <c r="J935" s="404" t="e">
        <f>IF(#REF!="","",IF(LEN(#REF!)&gt;14,IF(ISBLANK(#REF!),"",#REF!),REPLACE(REPLACE(#REF!,1,3,"XXX"),13,2,"XX")))</f>
        <v>#REF!</v>
      </c>
      <c r="K935" s="407"/>
      <c r="L935" s="407"/>
      <c r="M935" s="407"/>
      <c r="N935" s="408"/>
    </row>
    <row r="936" spans="1:14" ht="13.2" x14ac:dyDescent="0.25">
      <c r="A936" s="399">
        <v>937</v>
      </c>
      <c r="B936" s="408"/>
      <c r="C936" s="410"/>
      <c r="D936" s="359"/>
      <c r="E936" s="359"/>
      <c r="F936" s="409"/>
      <c r="G936" s="359"/>
      <c r="H936" s="359"/>
      <c r="I936" s="359"/>
      <c r="J936" s="404" t="e">
        <f>IF(#REF!="","",IF(LEN(#REF!)&gt;14,IF(ISBLANK(#REF!),"",#REF!),REPLACE(REPLACE(#REF!,1,3,"XXX"),13,2,"XX")))</f>
        <v>#REF!</v>
      </c>
      <c r="K936" s="407"/>
      <c r="L936" s="407"/>
      <c r="M936" s="407"/>
      <c r="N936" s="408"/>
    </row>
    <row r="937" spans="1:14" ht="13.2" x14ac:dyDescent="0.25">
      <c r="A937" s="406">
        <v>938</v>
      </c>
      <c r="B937" s="408"/>
      <c r="C937" s="410"/>
      <c r="D937" s="359"/>
      <c r="E937" s="359"/>
      <c r="F937" s="409"/>
      <c r="G937" s="359"/>
      <c r="H937" s="359"/>
      <c r="I937" s="359"/>
      <c r="J937" s="404" t="e">
        <f>IF(#REF!="","",IF(LEN(#REF!)&gt;14,IF(ISBLANK(#REF!),"",#REF!),REPLACE(REPLACE(#REF!,1,3,"XXX"),13,2,"XX")))</f>
        <v>#REF!</v>
      </c>
      <c r="K937" s="407"/>
      <c r="L937" s="407"/>
      <c r="M937" s="407"/>
      <c r="N937" s="408"/>
    </row>
    <row r="938" spans="1:14" ht="13.2" x14ac:dyDescent="0.25">
      <c r="A938" s="399">
        <v>939</v>
      </c>
      <c r="B938" s="408"/>
      <c r="C938" s="410"/>
      <c r="D938" s="359"/>
      <c r="E938" s="359"/>
      <c r="F938" s="409"/>
      <c r="G938" s="359"/>
      <c r="H938" s="359"/>
      <c r="I938" s="359"/>
      <c r="J938" s="404" t="e">
        <f>IF(#REF!="","",IF(LEN(#REF!)&gt;14,IF(ISBLANK(#REF!),"",#REF!),REPLACE(REPLACE(#REF!,1,3,"XXX"),13,2,"XX")))</f>
        <v>#REF!</v>
      </c>
      <c r="K938" s="407"/>
      <c r="L938" s="407"/>
      <c r="M938" s="407"/>
      <c r="N938" s="408"/>
    </row>
    <row r="939" spans="1:14" ht="13.2" x14ac:dyDescent="0.25">
      <c r="A939" s="406">
        <v>940</v>
      </c>
      <c r="B939" s="408"/>
      <c r="C939" s="410"/>
      <c r="D939" s="359"/>
      <c r="E939" s="359"/>
      <c r="F939" s="409"/>
      <c r="G939" s="359"/>
      <c r="H939" s="359"/>
      <c r="I939" s="359"/>
      <c r="J939" s="404" t="e">
        <f>IF(#REF!="","",IF(LEN(#REF!)&gt;14,IF(ISBLANK(#REF!),"",#REF!),REPLACE(REPLACE(#REF!,1,3,"XXX"),13,2,"XX")))</f>
        <v>#REF!</v>
      </c>
      <c r="K939" s="407"/>
      <c r="L939" s="407"/>
      <c r="M939" s="407"/>
      <c r="N939" s="408"/>
    </row>
    <row r="940" spans="1:14" ht="13.2" x14ac:dyDescent="0.25">
      <c r="A940" s="399">
        <v>941</v>
      </c>
      <c r="B940" s="408"/>
      <c r="C940" s="410"/>
      <c r="D940" s="359"/>
      <c r="E940" s="359"/>
      <c r="F940" s="409"/>
      <c r="G940" s="359"/>
      <c r="H940" s="359"/>
      <c r="I940" s="359"/>
      <c r="J940" s="404" t="e">
        <f>IF(#REF!="","",IF(LEN(#REF!)&gt;14,IF(ISBLANK(#REF!),"",#REF!),REPLACE(REPLACE(#REF!,1,3,"XXX"),13,2,"XX")))</f>
        <v>#REF!</v>
      </c>
      <c r="K940" s="407"/>
      <c r="L940" s="407"/>
      <c r="M940" s="407"/>
      <c r="N940" s="408"/>
    </row>
    <row r="941" spans="1:14" ht="13.2" x14ac:dyDescent="0.25">
      <c r="A941" s="406">
        <v>942</v>
      </c>
      <c r="B941" s="408"/>
      <c r="C941" s="410"/>
      <c r="D941" s="359"/>
      <c r="E941" s="359"/>
      <c r="F941" s="409"/>
      <c r="G941" s="359"/>
      <c r="H941" s="359"/>
      <c r="I941" s="359"/>
      <c r="J941" s="404" t="e">
        <f>IF(#REF!="","",IF(LEN(#REF!)&gt;14,IF(ISBLANK(#REF!),"",#REF!),REPLACE(REPLACE(#REF!,1,3,"XXX"),13,2,"XX")))</f>
        <v>#REF!</v>
      </c>
      <c r="K941" s="407"/>
      <c r="L941" s="407"/>
      <c r="M941" s="407"/>
      <c r="N941" s="408"/>
    </row>
  </sheetData>
  <sheetProtection formatColumns="0" formatRows="0" insertColumns="0" insertRows="0" deleteRows="0" autoFilter="0"/>
  <autoFilter ref="A3:N941" xr:uid="{00000000-0009-0000-0000-000009000000}">
    <sortState xmlns:xlrd2="http://schemas.microsoft.com/office/spreadsheetml/2017/richdata2" ref="A4:O941">
      <sortCondition descending="1" ref="G3"/>
    </sortState>
  </autoFilter>
  <dataConsolidate/>
  <mergeCells count="2">
    <mergeCell ref="A1:N1"/>
    <mergeCell ref="A2:N2"/>
  </mergeCells>
  <phoneticPr fontId="0" type="noConversion"/>
  <dataValidations count="3">
    <dataValidation type="list" allowBlank="1" showInputMessage="1" showErrorMessage="1" sqref="I639 H436:H941 H4:H434" xr:uid="{00000000-0002-0000-0900-000000000000}">
      <formula1>VinculoPT</formula1>
    </dataValidation>
    <dataValidation type="list" allowBlank="1" showInputMessage="1" showErrorMessage="1" sqref="D4:D941" xr:uid="{00000000-0002-0000-0900-000001000000}">
      <formula1>Categorias</formula1>
    </dataValidation>
    <dataValidation type="list" allowBlank="1" showInputMessage="1" showErrorMessage="1" sqref="E4:E941" xr:uid="{00000000-0002-0000-0900-000002000000}">
      <formula1>OFFSET(Repasses,1,MATCH(D4,Categorias,0)-1,OFFSET(Repasses,-1,MATCH(D4,Categorias,0)-1),1)</formula1>
    </dataValidation>
  </dataValidations>
  <printOptions horizontalCentered="1"/>
  <pageMargins left="0.59055118110236227" right="0.59055118110236227" top="0.59055118110236227" bottom="0.59055118110236227" header="0" footer="0"/>
  <pageSetup paperSize="9" scale="43" fitToHeight="0" pageOrder="overThenDown" orientation="landscape" r:id="rId1"/>
  <headerFooter>
    <oddFooter>Página &amp;P de &amp;N</oddFooter>
  </headerFooter>
  <colBreaks count="1" manualBreakCount="1">
    <brk id="8"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tint="4.9989318521683403E-2"/>
    <pageSetUpPr fitToPage="1"/>
  </sheetPr>
  <dimension ref="A1:L1004"/>
  <sheetViews>
    <sheetView showGridLines="0" view="pageBreakPreview" zoomScaleNormal="100" zoomScaleSheetLayoutView="100" workbookViewId="0">
      <pane xSplit="4" ySplit="3" topLeftCell="H4" activePane="bottomRight" state="frozen"/>
      <selection pane="topRight" activeCell="E1" sqref="E1"/>
      <selection pane="bottomLeft" activeCell="A4" sqref="A4"/>
      <selection pane="bottomRight" activeCell="H6" sqref="H6"/>
    </sheetView>
  </sheetViews>
  <sheetFormatPr defaultColWidth="9.109375" defaultRowHeight="13.8" x14ac:dyDescent="0.25"/>
  <cols>
    <col min="1" max="1" width="5.5546875" style="63" customWidth="1"/>
    <col min="2" max="2" width="10.109375" style="56" bestFit="1" customWidth="1"/>
    <col min="3" max="3" width="23.5546875" style="36" customWidth="1"/>
    <col min="4" max="4" width="23.88671875" style="35" customWidth="1"/>
    <col min="5" max="5" width="52.5546875" style="34" customWidth="1"/>
    <col min="6" max="6" width="23.88671875" style="58" customWidth="1"/>
    <col min="7" max="8" width="20" style="174" customWidth="1"/>
    <col min="9" max="9" width="19.5546875" style="174" customWidth="1"/>
    <col min="10" max="10" width="18.109375" style="175" customWidth="1"/>
    <col min="11" max="11" width="27.5546875" style="174" customWidth="1"/>
    <col min="12" max="12" width="11" style="35" customWidth="1"/>
    <col min="13" max="16384" width="9.109375" style="55"/>
  </cols>
  <sheetData>
    <row r="1" spans="1:12" ht="18" customHeight="1" x14ac:dyDescent="0.25">
      <c r="A1" s="430" t="str">
        <f>Capa!A70</f>
        <v>Contrato de Gestão nº 02/2019 - Contrato de Gestão nº. 002/2019 celebrado entre a Secretaria de Justiça e Segurança Pública do Estado de Minas Gerais - SEJUSP e o Instituto Elo</v>
      </c>
      <c r="B1" s="430"/>
      <c r="C1" s="430"/>
      <c r="D1" s="430"/>
      <c r="E1" s="430"/>
      <c r="F1" s="430"/>
      <c r="G1" s="430"/>
      <c r="H1" s="430"/>
      <c r="I1" s="430"/>
      <c r="J1" s="430"/>
      <c r="K1" s="430"/>
      <c r="L1" s="430"/>
    </row>
    <row r="2" spans="1:12" ht="18" customHeight="1" x14ac:dyDescent="0.25">
      <c r="A2" s="444" t="s">
        <v>373</v>
      </c>
      <c r="B2" s="444"/>
      <c r="C2" s="444"/>
      <c r="D2" s="444"/>
      <c r="E2" s="444"/>
      <c r="F2" s="444"/>
      <c r="G2" s="444"/>
      <c r="H2" s="444"/>
      <c r="I2" s="444"/>
      <c r="J2" s="444"/>
      <c r="K2" s="444"/>
      <c r="L2" s="444"/>
    </row>
    <row r="3" spans="1:12" s="57" customFormat="1" ht="39" customHeight="1" x14ac:dyDescent="0.25">
      <c r="A3" s="371" t="s">
        <v>83</v>
      </c>
      <c r="B3" s="371" t="s">
        <v>254</v>
      </c>
      <c r="C3" s="372" t="s">
        <v>33</v>
      </c>
      <c r="D3" s="372" t="s">
        <v>246</v>
      </c>
      <c r="E3" s="372" t="s">
        <v>46</v>
      </c>
      <c r="F3" s="372" t="s">
        <v>367</v>
      </c>
      <c r="G3" s="373" t="s">
        <v>47</v>
      </c>
      <c r="H3" s="372" t="s">
        <v>47</v>
      </c>
      <c r="I3" s="372" t="s">
        <v>66</v>
      </c>
      <c r="J3" s="372" t="s">
        <v>44</v>
      </c>
      <c r="K3" s="372" t="s">
        <v>65</v>
      </c>
      <c r="L3" s="372" t="s">
        <v>150</v>
      </c>
    </row>
    <row r="4" spans="1:12" ht="50.1" customHeight="1" x14ac:dyDescent="0.25">
      <c r="A4" s="363">
        <v>1</v>
      </c>
      <c r="B4" s="364">
        <v>45667</v>
      </c>
      <c r="C4" s="365" t="s">
        <v>348</v>
      </c>
      <c r="D4" s="366">
        <v>5571.27</v>
      </c>
      <c r="E4" s="367" t="s">
        <v>458</v>
      </c>
      <c r="F4" s="367" t="s">
        <v>450</v>
      </c>
      <c r="G4" s="368" t="s">
        <v>449</v>
      </c>
      <c r="H4" s="392" t="str">
        <f>IF(G4="","",IF(LEN(G4)&gt;14,G4,REPLACE(REPLACE(G4,1,3,"XXX"),13,2,"XX")))</f>
        <v>07.514.913/0001-75</v>
      </c>
      <c r="I4" s="369" t="s">
        <v>448</v>
      </c>
      <c r="J4" s="370" t="s">
        <v>448</v>
      </c>
      <c r="K4" s="369" t="s">
        <v>457</v>
      </c>
      <c r="L4" s="364">
        <v>45667</v>
      </c>
    </row>
    <row r="5" spans="1:12" ht="50.1" customHeight="1" x14ac:dyDescent="0.25">
      <c r="A5" s="351">
        <v>2</v>
      </c>
      <c r="B5" s="352">
        <v>45688</v>
      </c>
      <c r="C5" s="353" t="s">
        <v>350</v>
      </c>
      <c r="D5" s="354">
        <v>2677.66</v>
      </c>
      <c r="E5" s="353" t="s">
        <v>500</v>
      </c>
      <c r="F5" s="367" t="s">
        <v>450</v>
      </c>
      <c r="G5" s="368" t="s">
        <v>449</v>
      </c>
      <c r="H5" s="392" t="str">
        <f t="shared" ref="H5:H68" si="0">IF(G5="","",IF(LEN(G5)&gt;14,G5,REPLACE(REPLACE(G5,1,3,"XXX"),13,2,"XX")))</f>
        <v>07.514.913/0001-75</v>
      </c>
      <c r="I5" s="355" t="s">
        <v>501</v>
      </c>
      <c r="J5" s="356" t="s">
        <v>502</v>
      </c>
      <c r="K5" s="355" t="s">
        <v>481</v>
      </c>
      <c r="L5" s="352">
        <v>45688</v>
      </c>
    </row>
    <row r="6" spans="1:12" ht="50.1" customHeight="1" x14ac:dyDescent="0.25">
      <c r="A6" s="351">
        <v>3</v>
      </c>
      <c r="B6" s="352">
        <v>45695</v>
      </c>
      <c r="C6" s="353" t="s">
        <v>348</v>
      </c>
      <c r="D6" s="354">
        <v>6453.42</v>
      </c>
      <c r="E6" s="353" t="s">
        <v>504</v>
      </c>
      <c r="F6" s="367" t="s">
        <v>450</v>
      </c>
      <c r="G6" s="368" t="s">
        <v>449</v>
      </c>
      <c r="H6" s="392" t="str">
        <f t="shared" si="0"/>
        <v>07.514.913/0001-75</v>
      </c>
      <c r="I6" s="355" t="s">
        <v>448</v>
      </c>
      <c r="J6" s="356" t="s">
        <v>448</v>
      </c>
      <c r="K6" s="355" t="s">
        <v>503</v>
      </c>
      <c r="L6" s="352">
        <v>45695</v>
      </c>
    </row>
    <row r="7" spans="1:12" ht="50.1" customHeight="1" x14ac:dyDescent="0.25">
      <c r="A7" s="351">
        <v>4</v>
      </c>
      <c r="B7" s="352">
        <v>45716</v>
      </c>
      <c r="C7" s="353" t="s">
        <v>350</v>
      </c>
      <c r="D7" s="354">
        <v>2660.4</v>
      </c>
      <c r="E7" s="353" t="s">
        <v>500</v>
      </c>
      <c r="F7" s="367" t="s">
        <v>450</v>
      </c>
      <c r="G7" s="368" t="s">
        <v>449</v>
      </c>
      <c r="H7" s="392" t="str">
        <f t="shared" si="0"/>
        <v>07.514.913/0001-75</v>
      </c>
      <c r="I7" s="355" t="s">
        <v>501</v>
      </c>
      <c r="J7" s="356" t="s">
        <v>502</v>
      </c>
      <c r="K7" s="355" t="s">
        <v>481</v>
      </c>
      <c r="L7" s="352">
        <v>45716</v>
      </c>
    </row>
    <row r="8" spans="1:12" ht="50.1" customHeight="1" x14ac:dyDescent="0.25">
      <c r="A8" s="351">
        <v>5</v>
      </c>
      <c r="B8" s="352">
        <v>45723</v>
      </c>
      <c r="C8" s="353" t="s">
        <v>348</v>
      </c>
      <c r="D8" s="354">
        <v>5752.05</v>
      </c>
      <c r="E8" s="353" t="s">
        <v>511</v>
      </c>
      <c r="F8" s="367" t="s">
        <v>450</v>
      </c>
      <c r="G8" s="368" t="s">
        <v>449</v>
      </c>
      <c r="H8" s="392" t="str">
        <f t="shared" si="0"/>
        <v>07.514.913/0001-75</v>
      </c>
      <c r="I8" s="355" t="s">
        <v>448</v>
      </c>
      <c r="J8" s="356" t="s">
        <v>448</v>
      </c>
      <c r="K8" s="355" t="s">
        <v>510</v>
      </c>
      <c r="L8" s="352">
        <v>45723</v>
      </c>
    </row>
    <row r="9" spans="1:12" ht="50.1" customHeight="1" x14ac:dyDescent="0.25">
      <c r="A9" s="351">
        <v>6</v>
      </c>
      <c r="B9" s="352">
        <v>45747</v>
      </c>
      <c r="C9" s="353" t="s">
        <v>350</v>
      </c>
      <c r="D9" s="354">
        <v>2679.25</v>
      </c>
      <c r="E9" s="353" t="s">
        <v>500</v>
      </c>
      <c r="F9" s="367" t="s">
        <v>450</v>
      </c>
      <c r="G9" s="368" t="s">
        <v>449</v>
      </c>
      <c r="H9" s="392" t="str">
        <f t="shared" si="0"/>
        <v>07.514.913/0001-75</v>
      </c>
      <c r="I9" s="355" t="s">
        <v>501</v>
      </c>
      <c r="J9" s="356" t="s">
        <v>502</v>
      </c>
      <c r="K9" s="355" t="s">
        <v>481</v>
      </c>
      <c r="L9" s="352">
        <v>45747</v>
      </c>
    </row>
    <row r="10" spans="1:12" ht="50.1" customHeight="1" x14ac:dyDescent="0.25">
      <c r="A10" s="351">
        <v>7</v>
      </c>
      <c r="B10" s="352">
        <v>45757</v>
      </c>
      <c r="C10" s="353" t="s">
        <v>348</v>
      </c>
      <c r="D10" s="354">
        <v>5113.4799999999996</v>
      </c>
      <c r="E10" s="353" t="s">
        <v>538</v>
      </c>
      <c r="F10" s="367" t="s">
        <v>450</v>
      </c>
      <c r="G10" s="368" t="s">
        <v>449</v>
      </c>
      <c r="H10" s="392" t="str">
        <f t="shared" si="0"/>
        <v>07.514.913/0001-75</v>
      </c>
      <c r="I10" s="355" t="s">
        <v>448</v>
      </c>
      <c r="J10" s="356" t="s">
        <v>448</v>
      </c>
      <c r="K10" s="355" t="s">
        <v>530</v>
      </c>
      <c r="L10" s="352">
        <v>45757</v>
      </c>
    </row>
    <row r="11" spans="1:12" ht="50.1" customHeight="1" x14ac:dyDescent="0.25">
      <c r="A11" s="351">
        <v>8</v>
      </c>
      <c r="B11" s="352">
        <v>45777</v>
      </c>
      <c r="C11" s="353" t="s">
        <v>350</v>
      </c>
      <c r="D11" s="354">
        <v>2977.46</v>
      </c>
      <c r="E11" s="353" t="s">
        <v>500</v>
      </c>
      <c r="F11" s="367" t="s">
        <v>450</v>
      </c>
      <c r="G11" s="368" t="s">
        <v>449</v>
      </c>
      <c r="H11" s="392" t="str">
        <f t="shared" si="0"/>
        <v>07.514.913/0001-75</v>
      </c>
      <c r="I11" s="355" t="s">
        <v>501</v>
      </c>
      <c r="J11" s="356" t="s">
        <v>502</v>
      </c>
      <c r="K11" s="355" t="s">
        <v>481</v>
      </c>
      <c r="L11" s="352">
        <v>45777</v>
      </c>
    </row>
    <row r="12" spans="1:12" ht="50.1" customHeight="1" x14ac:dyDescent="0.25">
      <c r="A12" s="351">
        <v>9</v>
      </c>
      <c r="B12" s="352">
        <v>45785</v>
      </c>
      <c r="C12" s="353" t="s">
        <v>348</v>
      </c>
      <c r="D12" s="354">
        <v>5091.7700000000004</v>
      </c>
      <c r="E12" s="353" t="s">
        <v>561</v>
      </c>
      <c r="F12" s="367" t="s">
        <v>450</v>
      </c>
      <c r="G12" s="368" t="s">
        <v>449</v>
      </c>
      <c r="H12" s="392" t="str">
        <f t="shared" si="0"/>
        <v>07.514.913/0001-75</v>
      </c>
      <c r="I12" s="355" t="s">
        <v>448</v>
      </c>
      <c r="J12" s="356" t="s">
        <v>448</v>
      </c>
      <c r="K12" s="355" t="s">
        <v>556</v>
      </c>
      <c r="L12" s="352">
        <v>45785</v>
      </c>
    </row>
    <row r="13" spans="1:12" ht="50.1" customHeight="1" x14ac:dyDescent="0.25">
      <c r="A13" s="351">
        <v>10</v>
      </c>
      <c r="B13" s="352">
        <v>45786</v>
      </c>
      <c r="C13" s="353" t="s">
        <v>350</v>
      </c>
      <c r="D13" s="354">
        <v>0.05</v>
      </c>
      <c r="E13" s="353" t="s">
        <v>562</v>
      </c>
      <c r="F13" s="367" t="s">
        <v>450</v>
      </c>
      <c r="G13" s="368" t="s">
        <v>449</v>
      </c>
      <c r="H13" s="392" t="str">
        <f t="shared" si="0"/>
        <v>07.514.913/0001-75</v>
      </c>
      <c r="I13" s="355" t="s">
        <v>501</v>
      </c>
      <c r="J13" s="356" t="s">
        <v>485</v>
      </c>
      <c r="K13" s="355" t="s">
        <v>481</v>
      </c>
      <c r="L13" s="352">
        <v>45808</v>
      </c>
    </row>
    <row r="14" spans="1:12" ht="50.1" customHeight="1" x14ac:dyDescent="0.25">
      <c r="A14" s="351">
        <v>11</v>
      </c>
      <c r="B14" s="352">
        <v>45808</v>
      </c>
      <c r="C14" s="353" t="s">
        <v>350</v>
      </c>
      <c r="D14" s="354">
        <v>3327.65</v>
      </c>
      <c r="E14" s="353" t="s">
        <v>500</v>
      </c>
      <c r="F14" s="367" t="s">
        <v>450</v>
      </c>
      <c r="G14" s="368" t="s">
        <v>449</v>
      </c>
      <c r="H14" s="392" t="str">
        <f t="shared" si="0"/>
        <v>07.514.913/0001-75</v>
      </c>
      <c r="I14" s="355" t="s">
        <v>501</v>
      </c>
      <c r="J14" s="356" t="s">
        <v>502</v>
      </c>
      <c r="K14" s="355" t="s">
        <v>481</v>
      </c>
      <c r="L14" s="352">
        <v>45808</v>
      </c>
    </row>
    <row r="15" spans="1:12" ht="50.1" customHeight="1" x14ac:dyDescent="0.25">
      <c r="A15" s="351">
        <v>12</v>
      </c>
      <c r="B15" s="352"/>
      <c r="C15" s="353"/>
      <c r="D15" s="354"/>
      <c r="E15" s="353"/>
      <c r="F15" s="367"/>
      <c r="G15" s="368"/>
      <c r="H15" s="392" t="str">
        <f t="shared" si="0"/>
        <v/>
      </c>
      <c r="I15" s="355"/>
      <c r="J15" s="356"/>
      <c r="K15" s="355"/>
      <c r="L15" s="352"/>
    </row>
    <row r="16" spans="1:12" ht="50.1" customHeight="1" x14ac:dyDescent="0.25">
      <c r="A16" s="351">
        <v>13</v>
      </c>
      <c r="B16" s="352"/>
      <c r="C16" s="353"/>
      <c r="D16" s="354"/>
      <c r="E16" s="353"/>
      <c r="F16" s="367"/>
      <c r="G16" s="368"/>
      <c r="H16" s="392" t="str">
        <f t="shared" si="0"/>
        <v/>
      </c>
      <c r="I16" s="355"/>
      <c r="J16" s="356"/>
      <c r="K16" s="355"/>
      <c r="L16" s="352"/>
    </row>
    <row r="17" spans="1:12" ht="50.1" customHeight="1" x14ac:dyDescent="0.25">
      <c r="A17" s="351">
        <v>14</v>
      </c>
      <c r="B17" s="352"/>
      <c r="C17" s="353"/>
      <c r="D17" s="354"/>
      <c r="E17" s="353"/>
      <c r="F17" s="367"/>
      <c r="G17" s="368"/>
      <c r="H17" s="392" t="str">
        <f t="shared" si="0"/>
        <v/>
      </c>
      <c r="I17" s="355"/>
      <c r="J17" s="356"/>
      <c r="K17" s="355"/>
      <c r="L17" s="352"/>
    </row>
    <row r="18" spans="1:12" ht="50.1" customHeight="1" x14ac:dyDescent="0.25">
      <c r="A18" s="351">
        <v>15</v>
      </c>
      <c r="B18" s="352"/>
      <c r="C18" s="353"/>
      <c r="D18" s="354"/>
      <c r="E18" s="353"/>
      <c r="F18" s="367"/>
      <c r="G18" s="368"/>
      <c r="H18" s="392" t="str">
        <f t="shared" si="0"/>
        <v/>
      </c>
      <c r="I18" s="355"/>
      <c r="J18" s="356"/>
      <c r="K18" s="355"/>
      <c r="L18" s="352"/>
    </row>
    <row r="19" spans="1:12" ht="50.1" customHeight="1" x14ac:dyDescent="0.25">
      <c r="A19" s="351">
        <v>16</v>
      </c>
      <c r="B19" s="352"/>
      <c r="C19" s="353"/>
      <c r="D19" s="354"/>
      <c r="E19" s="353"/>
      <c r="F19" s="367"/>
      <c r="G19" s="368"/>
      <c r="H19" s="392" t="str">
        <f t="shared" si="0"/>
        <v/>
      </c>
      <c r="I19" s="355"/>
      <c r="J19" s="356"/>
      <c r="K19" s="355"/>
      <c r="L19" s="352"/>
    </row>
    <row r="20" spans="1:12" ht="50.1" customHeight="1" x14ac:dyDescent="0.25">
      <c r="A20" s="351">
        <v>17</v>
      </c>
      <c r="B20" s="352"/>
      <c r="C20" s="353"/>
      <c r="D20" s="354"/>
      <c r="E20" s="353"/>
      <c r="F20" s="367"/>
      <c r="G20" s="368"/>
      <c r="H20" s="392" t="str">
        <f t="shared" si="0"/>
        <v/>
      </c>
      <c r="I20" s="355"/>
      <c r="J20" s="356"/>
      <c r="K20" s="355"/>
      <c r="L20" s="352"/>
    </row>
    <row r="21" spans="1:12" ht="50.1" customHeight="1" x14ac:dyDescent="0.25">
      <c r="A21" s="351">
        <v>18</v>
      </c>
      <c r="B21" s="352"/>
      <c r="C21" s="353"/>
      <c r="D21" s="354"/>
      <c r="E21" s="353"/>
      <c r="F21" s="367"/>
      <c r="G21" s="368"/>
      <c r="H21" s="392" t="str">
        <f t="shared" si="0"/>
        <v/>
      </c>
      <c r="I21" s="355"/>
      <c r="J21" s="356"/>
      <c r="K21" s="355"/>
      <c r="L21" s="352"/>
    </row>
    <row r="22" spans="1:12" ht="50.1" customHeight="1" x14ac:dyDescent="0.25">
      <c r="A22" s="351">
        <v>19</v>
      </c>
      <c r="B22" s="352"/>
      <c r="C22" s="353"/>
      <c r="D22" s="354"/>
      <c r="E22" s="353"/>
      <c r="F22" s="367"/>
      <c r="G22" s="368"/>
      <c r="H22" s="392" t="str">
        <f t="shared" si="0"/>
        <v/>
      </c>
      <c r="I22" s="355"/>
      <c r="J22" s="356"/>
      <c r="K22" s="355"/>
      <c r="L22" s="352"/>
    </row>
    <row r="23" spans="1:12" ht="50.1" customHeight="1" x14ac:dyDescent="0.25">
      <c r="A23" s="351">
        <v>20</v>
      </c>
      <c r="B23" s="352"/>
      <c r="C23" s="353"/>
      <c r="D23" s="354"/>
      <c r="E23" s="353"/>
      <c r="F23" s="367"/>
      <c r="G23" s="368"/>
      <c r="H23" s="392" t="str">
        <f t="shared" si="0"/>
        <v/>
      </c>
      <c r="I23" s="355"/>
      <c r="J23" s="356"/>
      <c r="K23" s="355"/>
      <c r="L23" s="352"/>
    </row>
    <row r="24" spans="1:12" ht="50.1" customHeight="1" x14ac:dyDescent="0.25">
      <c r="A24" s="351">
        <v>21</v>
      </c>
      <c r="B24" s="352"/>
      <c r="C24" s="353"/>
      <c r="D24" s="354"/>
      <c r="E24" s="353"/>
      <c r="F24" s="367"/>
      <c r="G24" s="368"/>
      <c r="H24" s="392" t="str">
        <f t="shared" si="0"/>
        <v/>
      </c>
      <c r="I24" s="355"/>
      <c r="J24" s="356"/>
      <c r="K24" s="355"/>
      <c r="L24" s="352"/>
    </row>
    <row r="25" spans="1:12" ht="13.2" x14ac:dyDescent="0.25">
      <c r="A25" s="351">
        <v>22</v>
      </c>
      <c r="B25" s="352"/>
      <c r="C25" s="353"/>
      <c r="D25" s="354"/>
      <c r="E25" s="353"/>
      <c r="F25" s="367"/>
      <c r="G25" s="368"/>
      <c r="H25" s="392" t="str">
        <f t="shared" si="0"/>
        <v/>
      </c>
      <c r="I25" s="355"/>
      <c r="J25" s="356"/>
      <c r="K25" s="355"/>
      <c r="L25" s="352"/>
    </row>
    <row r="26" spans="1:12" ht="13.2" x14ac:dyDescent="0.25">
      <c r="A26" s="351">
        <v>23</v>
      </c>
      <c r="B26" s="352"/>
      <c r="C26" s="353"/>
      <c r="D26" s="354"/>
      <c r="E26" s="353"/>
      <c r="F26" s="367"/>
      <c r="G26" s="368"/>
      <c r="H26" s="392" t="str">
        <f t="shared" si="0"/>
        <v/>
      </c>
      <c r="I26" s="355"/>
      <c r="J26" s="356"/>
      <c r="K26" s="355"/>
      <c r="L26" s="352"/>
    </row>
    <row r="27" spans="1:12" ht="13.2" x14ac:dyDescent="0.25">
      <c r="A27" s="351">
        <v>24</v>
      </c>
      <c r="B27" s="352"/>
      <c r="C27" s="353"/>
      <c r="D27" s="354"/>
      <c r="E27" s="353"/>
      <c r="F27" s="367"/>
      <c r="G27" s="368"/>
      <c r="H27" s="392" t="str">
        <f t="shared" si="0"/>
        <v/>
      </c>
      <c r="I27" s="355"/>
      <c r="J27" s="356"/>
      <c r="K27" s="355"/>
      <c r="L27" s="352"/>
    </row>
    <row r="28" spans="1:12" ht="13.2" x14ac:dyDescent="0.25">
      <c r="A28" s="351">
        <v>25</v>
      </c>
      <c r="B28" s="352"/>
      <c r="C28" s="353"/>
      <c r="D28" s="354"/>
      <c r="E28" s="353"/>
      <c r="F28" s="367"/>
      <c r="G28" s="368"/>
      <c r="H28" s="392" t="str">
        <f t="shared" si="0"/>
        <v/>
      </c>
      <c r="I28" s="355"/>
      <c r="J28" s="356"/>
      <c r="K28" s="355"/>
      <c r="L28" s="352"/>
    </row>
    <row r="29" spans="1:12" ht="13.2" x14ac:dyDescent="0.25">
      <c r="A29" s="351">
        <v>26</v>
      </c>
      <c r="B29" s="352"/>
      <c r="C29" s="353"/>
      <c r="D29" s="354"/>
      <c r="E29" s="179"/>
      <c r="F29" s="367"/>
      <c r="G29" s="368"/>
      <c r="H29" s="392" t="str">
        <f t="shared" si="0"/>
        <v/>
      </c>
      <c r="I29" s="355"/>
      <c r="J29" s="356"/>
      <c r="K29" s="355"/>
      <c r="L29" s="352"/>
    </row>
    <row r="30" spans="1:12" ht="13.2" x14ac:dyDescent="0.25">
      <c r="A30" s="351">
        <v>27</v>
      </c>
      <c r="B30" s="352"/>
      <c r="C30" s="353"/>
      <c r="D30" s="354"/>
      <c r="E30" s="353"/>
      <c r="F30" s="367"/>
      <c r="G30" s="368"/>
      <c r="H30" s="392" t="str">
        <f t="shared" si="0"/>
        <v/>
      </c>
      <c r="I30" s="355"/>
      <c r="J30" s="356"/>
      <c r="K30" s="355"/>
      <c r="L30" s="352"/>
    </row>
    <row r="31" spans="1:12" ht="13.2" x14ac:dyDescent="0.25">
      <c r="A31" s="351">
        <v>28</v>
      </c>
      <c r="B31" s="352"/>
      <c r="C31" s="353"/>
      <c r="D31" s="354"/>
      <c r="E31" s="353"/>
      <c r="F31" s="367"/>
      <c r="G31" s="368"/>
      <c r="H31" s="392" t="str">
        <f t="shared" si="0"/>
        <v/>
      </c>
      <c r="I31" s="355"/>
      <c r="J31" s="356"/>
      <c r="K31" s="355"/>
      <c r="L31" s="352"/>
    </row>
    <row r="32" spans="1:12" ht="13.2" x14ac:dyDescent="0.25">
      <c r="A32" s="351">
        <v>29</v>
      </c>
      <c r="B32" s="352"/>
      <c r="C32" s="353"/>
      <c r="D32" s="354"/>
      <c r="E32" s="353"/>
      <c r="F32" s="367"/>
      <c r="G32" s="368"/>
      <c r="H32" s="392" t="str">
        <f t="shared" si="0"/>
        <v/>
      </c>
      <c r="I32" s="355"/>
      <c r="J32" s="356"/>
      <c r="K32" s="355"/>
      <c r="L32" s="352"/>
    </row>
    <row r="33" spans="1:12" ht="13.2" x14ac:dyDescent="0.25">
      <c r="A33" s="351">
        <v>30</v>
      </c>
      <c r="B33" s="352"/>
      <c r="C33" s="353"/>
      <c r="D33" s="354"/>
      <c r="E33" s="353"/>
      <c r="F33" s="367"/>
      <c r="G33" s="368"/>
      <c r="H33" s="392" t="str">
        <f t="shared" si="0"/>
        <v/>
      </c>
      <c r="I33" s="355"/>
      <c r="J33" s="356"/>
      <c r="K33" s="355"/>
      <c r="L33" s="352"/>
    </row>
    <row r="34" spans="1:12" ht="13.2" x14ac:dyDescent="0.25">
      <c r="A34" s="351">
        <v>31</v>
      </c>
      <c r="B34" s="352"/>
      <c r="C34" s="353"/>
      <c r="D34" s="354"/>
      <c r="E34" s="353"/>
      <c r="F34" s="367"/>
      <c r="G34" s="368"/>
      <c r="H34" s="392" t="str">
        <f t="shared" si="0"/>
        <v/>
      </c>
      <c r="I34" s="355"/>
      <c r="J34" s="356"/>
      <c r="K34" s="355"/>
      <c r="L34" s="352"/>
    </row>
    <row r="35" spans="1:12" ht="13.2" x14ac:dyDescent="0.25">
      <c r="A35" s="351">
        <v>32</v>
      </c>
      <c r="B35" s="352"/>
      <c r="C35" s="353"/>
      <c r="D35" s="354"/>
      <c r="E35" s="353"/>
      <c r="F35" s="367"/>
      <c r="G35" s="368"/>
      <c r="H35" s="392" t="str">
        <f t="shared" si="0"/>
        <v/>
      </c>
      <c r="I35" s="355"/>
      <c r="J35" s="356"/>
      <c r="K35" s="355"/>
      <c r="L35" s="352"/>
    </row>
    <row r="36" spans="1:12" ht="13.2" x14ac:dyDescent="0.25">
      <c r="A36" s="351">
        <v>33</v>
      </c>
      <c r="B36" s="352"/>
      <c r="C36" s="353"/>
      <c r="D36" s="354"/>
      <c r="E36" s="353"/>
      <c r="F36" s="367"/>
      <c r="G36" s="368"/>
      <c r="H36" s="392" t="str">
        <f t="shared" si="0"/>
        <v/>
      </c>
      <c r="I36" s="355"/>
      <c r="J36" s="356"/>
      <c r="K36" s="355"/>
      <c r="L36" s="352"/>
    </row>
    <row r="37" spans="1:12" ht="13.2" x14ac:dyDescent="0.25">
      <c r="A37" s="351">
        <v>34</v>
      </c>
      <c r="B37" s="352"/>
      <c r="C37" s="353"/>
      <c r="D37" s="354"/>
      <c r="E37" s="353"/>
      <c r="F37" s="367"/>
      <c r="G37" s="368"/>
      <c r="H37" s="392" t="str">
        <f t="shared" si="0"/>
        <v/>
      </c>
      <c r="I37" s="355"/>
      <c r="J37" s="356"/>
      <c r="K37" s="355"/>
      <c r="L37" s="352"/>
    </row>
    <row r="38" spans="1:12" ht="13.2" x14ac:dyDescent="0.25">
      <c r="A38" s="351">
        <v>35</v>
      </c>
      <c r="B38" s="352"/>
      <c r="C38" s="353"/>
      <c r="D38" s="354"/>
      <c r="E38" s="353"/>
      <c r="F38" s="367"/>
      <c r="G38" s="368"/>
      <c r="H38" s="392" t="str">
        <f t="shared" si="0"/>
        <v/>
      </c>
      <c r="I38" s="355"/>
      <c r="J38" s="356"/>
      <c r="K38" s="355"/>
      <c r="L38" s="352"/>
    </row>
    <row r="39" spans="1:12" ht="13.2" x14ac:dyDescent="0.25">
      <c r="A39" s="351">
        <v>36</v>
      </c>
      <c r="B39" s="352"/>
      <c r="C39" s="353"/>
      <c r="D39" s="354"/>
      <c r="E39" s="353"/>
      <c r="F39" s="367"/>
      <c r="G39" s="368"/>
      <c r="H39" s="392" t="str">
        <f t="shared" si="0"/>
        <v/>
      </c>
      <c r="I39" s="355"/>
      <c r="J39" s="356"/>
      <c r="K39" s="355"/>
      <c r="L39" s="352"/>
    </row>
    <row r="40" spans="1:12" ht="13.2" x14ac:dyDescent="0.25">
      <c r="A40" s="351">
        <v>37</v>
      </c>
      <c r="B40" s="352"/>
      <c r="C40" s="353"/>
      <c r="D40" s="354"/>
      <c r="E40" s="353"/>
      <c r="F40" s="367"/>
      <c r="G40" s="368"/>
      <c r="H40" s="392" t="str">
        <f t="shared" si="0"/>
        <v/>
      </c>
      <c r="I40" s="355"/>
      <c r="J40" s="356"/>
      <c r="K40" s="355"/>
      <c r="L40" s="352"/>
    </row>
    <row r="41" spans="1:12" ht="13.2" x14ac:dyDescent="0.25">
      <c r="A41" s="351">
        <v>38</v>
      </c>
      <c r="B41" s="352"/>
      <c r="C41" s="353"/>
      <c r="D41" s="354"/>
      <c r="E41" s="353"/>
      <c r="F41" s="367"/>
      <c r="G41" s="368"/>
      <c r="H41" s="392" t="str">
        <f t="shared" si="0"/>
        <v/>
      </c>
      <c r="I41" s="355"/>
      <c r="J41" s="356"/>
      <c r="K41" s="355"/>
      <c r="L41" s="352"/>
    </row>
    <row r="42" spans="1:12" ht="13.2" x14ac:dyDescent="0.25">
      <c r="A42" s="351">
        <v>39</v>
      </c>
      <c r="B42" s="352"/>
      <c r="C42" s="353"/>
      <c r="D42" s="354"/>
      <c r="E42" s="353"/>
      <c r="F42" s="367"/>
      <c r="G42" s="368"/>
      <c r="H42" s="392" t="str">
        <f t="shared" si="0"/>
        <v/>
      </c>
      <c r="I42" s="355"/>
      <c r="J42" s="356"/>
      <c r="K42" s="355"/>
      <c r="L42" s="352"/>
    </row>
    <row r="43" spans="1:12" ht="13.2" x14ac:dyDescent="0.25">
      <c r="A43" s="351">
        <v>40</v>
      </c>
      <c r="B43" s="352"/>
      <c r="C43" s="353"/>
      <c r="D43" s="354"/>
      <c r="E43" s="353"/>
      <c r="F43" s="367"/>
      <c r="G43" s="368"/>
      <c r="H43" s="392" t="str">
        <f t="shared" si="0"/>
        <v/>
      </c>
      <c r="I43" s="355"/>
      <c r="J43" s="356"/>
      <c r="K43" s="355"/>
      <c r="L43" s="352"/>
    </row>
    <row r="44" spans="1:12" ht="13.2" x14ac:dyDescent="0.25">
      <c r="A44" s="351">
        <v>41</v>
      </c>
      <c r="B44" s="352"/>
      <c r="C44" s="353"/>
      <c r="D44" s="354"/>
      <c r="E44" s="353"/>
      <c r="F44" s="367"/>
      <c r="G44" s="368"/>
      <c r="H44" s="392" t="str">
        <f t="shared" si="0"/>
        <v/>
      </c>
      <c r="I44" s="355"/>
      <c r="J44" s="356"/>
      <c r="K44" s="355"/>
      <c r="L44" s="352"/>
    </row>
    <row r="45" spans="1:12" ht="13.2" x14ac:dyDescent="0.25">
      <c r="A45" s="351">
        <v>42</v>
      </c>
      <c r="B45" s="352"/>
      <c r="C45" s="353"/>
      <c r="D45" s="354"/>
      <c r="E45" s="353"/>
      <c r="F45" s="367"/>
      <c r="G45" s="368"/>
      <c r="H45" s="392" t="str">
        <f t="shared" si="0"/>
        <v/>
      </c>
      <c r="I45" s="355"/>
      <c r="J45" s="356"/>
      <c r="K45" s="355"/>
      <c r="L45" s="352"/>
    </row>
    <row r="46" spans="1:12" ht="13.2" x14ac:dyDescent="0.25">
      <c r="A46" s="351">
        <v>43</v>
      </c>
      <c r="B46" s="352"/>
      <c r="C46" s="353"/>
      <c r="D46" s="354"/>
      <c r="E46" s="353"/>
      <c r="F46" s="367"/>
      <c r="G46" s="368"/>
      <c r="H46" s="392" t="str">
        <f t="shared" si="0"/>
        <v/>
      </c>
      <c r="I46" s="355"/>
      <c r="J46" s="356"/>
      <c r="K46" s="355"/>
      <c r="L46" s="352"/>
    </row>
    <row r="47" spans="1:12" ht="13.2" x14ac:dyDescent="0.25">
      <c r="A47" s="351">
        <v>44</v>
      </c>
      <c r="B47" s="352"/>
      <c r="C47" s="353"/>
      <c r="D47" s="354"/>
      <c r="E47" s="353"/>
      <c r="F47" s="367"/>
      <c r="G47" s="368"/>
      <c r="H47" s="392" t="str">
        <f t="shared" si="0"/>
        <v/>
      </c>
      <c r="I47" s="355"/>
      <c r="J47" s="356"/>
      <c r="K47" s="355"/>
      <c r="L47" s="352"/>
    </row>
    <row r="48" spans="1:12" ht="13.2" x14ac:dyDescent="0.25">
      <c r="A48" s="351">
        <v>45</v>
      </c>
      <c r="B48" s="352"/>
      <c r="C48" s="353"/>
      <c r="D48" s="354"/>
      <c r="E48" s="353"/>
      <c r="F48" s="367"/>
      <c r="G48" s="368"/>
      <c r="H48" s="392" t="str">
        <f t="shared" si="0"/>
        <v/>
      </c>
      <c r="I48" s="355"/>
      <c r="J48" s="356"/>
      <c r="K48" s="355"/>
      <c r="L48" s="352"/>
    </row>
    <row r="49" spans="1:12" ht="13.2" x14ac:dyDescent="0.25">
      <c r="A49" s="351">
        <v>46</v>
      </c>
      <c r="B49" s="352"/>
      <c r="C49" s="353"/>
      <c r="D49" s="354"/>
      <c r="E49" s="353"/>
      <c r="F49" s="367"/>
      <c r="G49" s="368"/>
      <c r="H49" s="392" t="str">
        <f t="shared" si="0"/>
        <v/>
      </c>
      <c r="I49" s="355"/>
      <c r="J49" s="356"/>
      <c r="K49" s="355"/>
      <c r="L49" s="352"/>
    </row>
    <row r="50" spans="1:12" ht="13.2" x14ac:dyDescent="0.25">
      <c r="A50" s="351">
        <v>47</v>
      </c>
      <c r="B50" s="352"/>
      <c r="C50" s="353"/>
      <c r="D50" s="354"/>
      <c r="E50" s="353"/>
      <c r="F50" s="367"/>
      <c r="G50" s="368"/>
      <c r="H50" s="392" t="str">
        <f t="shared" si="0"/>
        <v/>
      </c>
      <c r="I50" s="355"/>
      <c r="J50" s="356"/>
      <c r="K50" s="355"/>
      <c r="L50" s="352"/>
    </row>
    <row r="51" spans="1:12" ht="13.2" x14ac:dyDescent="0.25">
      <c r="A51" s="351">
        <v>48</v>
      </c>
      <c r="B51" s="352"/>
      <c r="C51" s="353"/>
      <c r="D51" s="354"/>
      <c r="E51" s="353"/>
      <c r="F51" s="367"/>
      <c r="G51" s="368"/>
      <c r="H51" s="392" t="str">
        <f t="shared" si="0"/>
        <v/>
      </c>
      <c r="I51" s="355"/>
      <c r="J51" s="356"/>
      <c r="K51" s="355"/>
      <c r="L51" s="352"/>
    </row>
    <row r="52" spans="1:12" ht="13.2" x14ac:dyDescent="0.25">
      <c r="A52" s="351">
        <v>49</v>
      </c>
      <c r="B52" s="352"/>
      <c r="C52" s="353"/>
      <c r="D52" s="354"/>
      <c r="E52" s="353"/>
      <c r="F52" s="367"/>
      <c r="G52" s="368"/>
      <c r="H52" s="392" t="str">
        <f t="shared" si="0"/>
        <v/>
      </c>
      <c r="I52" s="355"/>
      <c r="J52" s="356"/>
      <c r="K52" s="355"/>
      <c r="L52" s="352"/>
    </row>
    <row r="53" spans="1:12" ht="13.2" x14ac:dyDescent="0.25">
      <c r="A53" s="351">
        <v>50</v>
      </c>
      <c r="B53" s="352"/>
      <c r="C53" s="353"/>
      <c r="D53" s="354"/>
      <c r="E53" s="353"/>
      <c r="F53" s="367"/>
      <c r="G53" s="368"/>
      <c r="H53" s="392" t="str">
        <f t="shared" si="0"/>
        <v/>
      </c>
      <c r="I53" s="355"/>
      <c r="J53" s="356"/>
      <c r="K53" s="355"/>
      <c r="L53" s="352"/>
    </row>
    <row r="54" spans="1:12" ht="13.2" x14ac:dyDescent="0.25">
      <c r="A54" s="351">
        <v>51</v>
      </c>
      <c r="B54" s="352"/>
      <c r="C54" s="353"/>
      <c r="D54" s="354"/>
      <c r="E54" s="353"/>
      <c r="F54" s="367"/>
      <c r="G54" s="368"/>
      <c r="H54" s="392" t="str">
        <f t="shared" si="0"/>
        <v/>
      </c>
      <c r="I54" s="355"/>
      <c r="J54" s="356"/>
      <c r="K54" s="355"/>
      <c r="L54" s="352"/>
    </row>
    <row r="55" spans="1:12" ht="13.2" x14ac:dyDescent="0.25">
      <c r="A55" s="351">
        <v>52</v>
      </c>
      <c r="B55" s="352"/>
      <c r="C55" s="353"/>
      <c r="D55" s="354"/>
      <c r="E55" s="353"/>
      <c r="F55" s="367"/>
      <c r="G55" s="368"/>
      <c r="H55" s="392" t="str">
        <f t="shared" si="0"/>
        <v/>
      </c>
      <c r="I55" s="355"/>
      <c r="J55" s="356"/>
      <c r="K55" s="355"/>
      <c r="L55" s="352"/>
    </row>
    <row r="56" spans="1:12" ht="13.2" x14ac:dyDescent="0.25">
      <c r="A56" s="351">
        <v>53</v>
      </c>
      <c r="B56" s="352"/>
      <c r="C56" s="353"/>
      <c r="D56" s="354"/>
      <c r="E56" s="353"/>
      <c r="F56" s="367"/>
      <c r="G56" s="368"/>
      <c r="H56" s="392" t="str">
        <f t="shared" si="0"/>
        <v/>
      </c>
      <c r="I56" s="355"/>
      <c r="J56" s="356"/>
      <c r="K56" s="355"/>
      <c r="L56" s="352"/>
    </row>
    <row r="57" spans="1:12" ht="13.2" x14ac:dyDescent="0.25">
      <c r="A57" s="351">
        <v>54</v>
      </c>
      <c r="B57" s="352"/>
      <c r="C57" s="353"/>
      <c r="D57" s="354"/>
      <c r="E57" s="353"/>
      <c r="F57" s="367"/>
      <c r="G57" s="368"/>
      <c r="H57" s="392" t="str">
        <f t="shared" si="0"/>
        <v/>
      </c>
      <c r="I57" s="355"/>
      <c r="J57" s="356"/>
      <c r="K57" s="355"/>
      <c r="L57" s="352"/>
    </row>
    <row r="58" spans="1:12" ht="13.2" x14ac:dyDescent="0.25">
      <c r="A58" s="351">
        <v>55</v>
      </c>
      <c r="B58" s="352"/>
      <c r="C58" s="353"/>
      <c r="D58" s="354"/>
      <c r="E58" s="353"/>
      <c r="F58" s="367"/>
      <c r="G58" s="368"/>
      <c r="H58" s="392" t="str">
        <f t="shared" si="0"/>
        <v/>
      </c>
      <c r="I58" s="355"/>
      <c r="J58" s="356"/>
      <c r="K58" s="355"/>
      <c r="L58" s="352"/>
    </row>
    <row r="59" spans="1:12" ht="13.2" x14ac:dyDescent="0.25">
      <c r="A59" s="351">
        <v>56</v>
      </c>
      <c r="B59" s="352"/>
      <c r="C59" s="353"/>
      <c r="D59" s="354"/>
      <c r="E59" s="353"/>
      <c r="F59" s="367"/>
      <c r="G59" s="368"/>
      <c r="H59" s="392" t="str">
        <f t="shared" si="0"/>
        <v/>
      </c>
      <c r="I59" s="355"/>
      <c r="J59" s="356"/>
      <c r="K59" s="355"/>
      <c r="L59" s="352"/>
    </row>
    <row r="60" spans="1:12" ht="13.2" x14ac:dyDescent="0.25">
      <c r="A60" s="351">
        <v>57</v>
      </c>
      <c r="B60" s="352"/>
      <c r="C60" s="353"/>
      <c r="D60" s="354"/>
      <c r="E60" s="353"/>
      <c r="F60" s="367"/>
      <c r="G60" s="368"/>
      <c r="H60" s="392" t="str">
        <f t="shared" si="0"/>
        <v/>
      </c>
      <c r="I60" s="355"/>
      <c r="J60" s="356"/>
      <c r="K60" s="355"/>
      <c r="L60" s="352"/>
    </row>
    <row r="61" spans="1:12" ht="13.2" x14ac:dyDescent="0.25">
      <c r="A61" s="351">
        <v>58</v>
      </c>
      <c r="B61" s="352"/>
      <c r="C61" s="353"/>
      <c r="D61" s="354"/>
      <c r="E61" s="353"/>
      <c r="F61" s="367"/>
      <c r="G61" s="368"/>
      <c r="H61" s="392" t="str">
        <f t="shared" si="0"/>
        <v/>
      </c>
      <c r="I61" s="355"/>
      <c r="J61" s="356"/>
      <c r="K61" s="355"/>
      <c r="L61" s="352"/>
    </row>
    <row r="62" spans="1:12" ht="13.2" x14ac:dyDescent="0.25">
      <c r="A62" s="351">
        <v>59</v>
      </c>
      <c r="B62" s="352"/>
      <c r="C62" s="353"/>
      <c r="D62" s="354"/>
      <c r="E62" s="353"/>
      <c r="F62" s="367"/>
      <c r="G62" s="368"/>
      <c r="H62" s="392" t="str">
        <f t="shared" si="0"/>
        <v/>
      </c>
      <c r="I62" s="355"/>
      <c r="J62" s="356"/>
      <c r="K62" s="355"/>
      <c r="L62" s="352"/>
    </row>
    <row r="63" spans="1:12" ht="13.2" x14ac:dyDescent="0.25">
      <c r="A63" s="351">
        <v>60</v>
      </c>
      <c r="B63" s="352"/>
      <c r="C63" s="353"/>
      <c r="D63" s="354"/>
      <c r="E63" s="353"/>
      <c r="F63" s="367"/>
      <c r="G63" s="368"/>
      <c r="H63" s="392" t="str">
        <f t="shared" si="0"/>
        <v/>
      </c>
      <c r="I63" s="355"/>
      <c r="J63" s="356"/>
      <c r="K63" s="355"/>
      <c r="L63" s="352"/>
    </row>
    <row r="64" spans="1:12" ht="13.2" x14ac:dyDescent="0.25">
      <c r="A64" s="351">
        <v>61</v>
      </c>
      <c r="B64" s="352"/>
      <c r="C64" s="353"/>
      <c r="D64" s="354"/>
      <c r="E64" s="353"/>
      <c r="F64" s="367"/>
      <c r="G64" s="368"/>
      <c r="H64" s="392" t="str">
        <f t="shared" si="0"/>
        <v/>
      </c>
      <c r="I64" s="355"/>
      <c r="J64" s="356"/>
      <c r="K64" s="355"/>
      <c r="L64" s="352"/>
    </row>
    <row r="65" spans="1:12" ht="13.2" x14ac:dyDescent="0.25">
      <c r="A65" s="351">
        <v>62</v>
      </c>
      <c r="B65" s="352"/>
      <c r="C65" s="353"/>
      <c r="D65" s="354"/>
      <c r="E65" s="353"/>
      <c r="F65" s="367"/>
      <c r="G65" s="368"/>
      <c r="H65" s="392" t="str">
        <f t="shared" si="0"/>
        <v/>
      </c>
      <c r="I65" s="355"/>
      <c r="J65" s="356"/>
      <c r="K65" s="355"/>
      <c r="L65" s="352"/>
    </row>
    <row r="66" spans="1:12" ht="13.2" x14ac:dyDescent="0.25">
      <c r="A66" s="351">
        <v>63</v>
      </c>
      <c r="B66" s="352"/>
      <c r="C66" s="353"/>
      <c r="D66" s="354"/>
      <c r="E66" s="353"/>
      <c r="F66" s="367"/>
      <c r="G66" s="368"/>
      <c r="H66" s="392" t="str">
        <f t="shared" si="0"/>
        <v/>
      </c>
      <c r="I66" s="355"/>
      <c r="J66" s="356"/>
      <c r="K66" s="355"/>
      <c r="L66" s="352"/>
    </row>
    <row r="67" spans="1:12" ht="13.2" x14ac:dyDescent="0.25">
      <c r="A67" s="351">
        <v>64</v>
      </c>
      <c r="B67" s="352"/>
      <c r="C67" s="353"/>
      <c r="D67" s="354"/>
      <c r="E67" s="353"/>
      <c r="F67" s="367"/>
      <c r="G67" s="368"/>
      <c r="H67" s="392" t="str">
        <f t="shared" si="0"/>
        <v/>
      </c>
      <c r="I67" s="355"/>
      <c r="J67" s="356"/>
      <c r="K67" s="355"/>
      <c r="L67" s="352"/>
    </row>
    <row r="68" spans="1:12" ht="13.2" x14ac:dyDescent="0.25">
      <c r="A68" s="351">
        <v>65</v>
      </c>
      <c r="B68" s="352"/>
      <c r="C68" s="353"/>
      <c r="D68" s="354"/>
      <c r="E68" s="353"/>
      <c r="F68" s="367"/>
      <c r="G68" s="368"/>
      <c r="H68" s="392" t="str">
        <f t="shared" si="0"/>
        <v/>
      </c>
      <c r="I68" s="355"/>
      <c r="J68" s="356"/>
      <c r="K68" s="355"/>
      <c r="L68" s="352"/>
    </row>
    <row r="69" spans="1:12" ht="13.2" x14ac:dyDescent="0.25">
      <c r="A69" s="351">
        <v>66</v>
      </c>
      <c r="B69" s="352"/>
      <c r="C69" s="353"/>
      <c r="D69" s="354"/>
      <c r="E69" s="353"/>
      <c r="F69" s="367"/>
      <c r="G69" s="368"/>
      <c r="H69" s="392" t="str">
        <f t="shared" ref="H69:H132" si="1">IF(G69="","",IF(LEN(G69)&gt;14,G69,REPLACE(REPLACE(G69,1,3,"XXX"),13,2,"XX")))</f>
        <v/>
      </c>
      <c r="I69" s="355"/>
      <c r="J69" s="356"/>
      <c r="K69" s="355"/>
      <c r="L69" s="352"/>
    </row>
    <row r="70" spans="1:12" ht="13.2" x14ac:dyDescent="0.25">
      <c r="A70" s="351">
        <v>67</v>
      </c>
      <c r="B70" s="352"/>
      <c r="C70" s="353"/>
      <c r="D70" s="354"/>
      <c r="E70" s="353"/>
      <c r="F70" s="367"/>
      <c r="G70" s="368"/>
      <c r="H70" s="392" t="str">
        <f t="shared" si="1"/>
        <v/>
      </c>
      <c r="I70" s="355"/>
      <c r="J70" s="356"/>
      <c r="K70" s="355"/>
      <c r="L70" s="352"/>
    </row>
    <row r="71" spans="1:12" ht="13.2" x14ac:dyDescent="0.25">
      <c r="A71" s="351">
        <v>68</v>
      </c>
      <c r="B71" s="352"/>
      <c r="C71" s="353"/>
      <c r="D71" s="354"/>
      <c r="E71" s="353"/>
      <c r="F71" s="367"/>
      <c r="G71" s="368"/>
      <c r="H71" s="392" t="str">
        <f t="shared" si="1"/>
        <v/>
      </c>
      <c r="I71" s="355"/>
      <c r="J71" s="356"/>
      <c r="K71" s="355"/>
      <c r="L71" s="352"/>
    </row>
    <row r="72" spans="1:12" ht="13.2" x14ac:dyDescent="0.25">
      <c r="A72" s="351">
        <v>69</v>
      </c>
      <c r="B72" s="352"/>
      <c r="C72" s="353"/>
      <c r="D72" s="354"/>
      <c r="E72" s="353"/>
      <c r="F72" s="367"/>
      <c r="G72" s="368"/>
      <c r="H72" s="392" t="str">
        <f t="shared" si="1"/>
        <v/>
      </c>
      <c r="I72" s="355"/>
      <c r="J72" s="356"/>
      <c r="K72" s="355"/>
      <c r="L72" s="352"/>
    </row>
    <row r="73" spans="1:12" ht="13.2" x14ac:dyDescent="0.25">
      <c r="A73" s="351">
        <v>70</v>
      </c>
      <c r="B73" s="352"/>
      <c r="C73" s="353"/>
      <c r="D73" s="354"/>
      <c r="E73" s="353"/>
      <c r="F73" s="367"/>
      <c r="G73" s="368"/>
      <c r="H73" s="392" t="str">
        <f t="shared" si="1"/>
        <v/>
      </c>
      <c r="I73" s="355"/>
      <c r="J73" s="356"/>
      <c r="K73" s="355"/>
      <c r="L73" s="352"/>
    </row>
    <row r="74" spans="1:12" ht="13.2" x14ac:dyDescent="0.25">
      <c r="A74" s="351">
        <v>71</v>
      </c>
      <c r="B74" s="352"/>
      <c r="C74" s="353"/>
      <c r="D74" s="354"/>
      <c r="E74" s="353"/>
      <c r="F74" s="367"/>
      <c r="G74" s="368"/>
      <c r="H74" s="392" t="str">
        <f t="shared" si="1"/>
        <v/>
      </c>
      <c r="I74" s="355"/>
      <c r="J74" s="356"/>
      <c r="K74" s="355"/>
      <c r="L74" s="352"/>
    </row>
    <row r="75" spans="1:12" ht="13.2" x14ac:dyDescent="0.25">
      <c r="A75" s="351">
        <v>72</v>
      </c>
      <c r="B75" s="352"/>
      <c r="C75" s="353"/>
      <c r="D75" s="354"/>
      <c r="E75" s="353"/>
      <c r="F75" s="367"/>
      <c r="G75" s="368"/>
      <c r="H75" s="392" t="str">
        <f t="shared" si="1"/>
        <v/>
      </c>
      <c r="I75" s="355"/>
      <c r="J75" s="356"/>
      <c r="K75" s="355"/>
      <c r="L75" s="352"/>
    </row>
    <row r="76" spans="1:12" ht="13.2" x14ac:dyDescent="0.25">
      <c r="A76" s="351">
        <v>73</v>
      </c>
      <c r="B76" s="352"/>
      <c r="C76" s="353"/>
      <c r="D76" s="354"/>
      <c r="E76" s="353"/>
      <c r="F76" s="367"/>
      <c r="G76" s="368"/>
      <c r="H76" s="392" t="str">
        <f t="shared" si="1"/>
        <v/>
      </c>
      <c r="I76" s="355"/>
      <c r="J76" s="356"/>
      <c r="K76" s="355"/>
      <c r="L76" s="352"/>
    </row>
    <row r="77" spans="1:12" ht="13.2" x14ac:dyDescent="0.25">
      <c r="A77" s="351">
        <v>74</v>
      </c>
      <c r="B77" s="352"/>
      <c r="C77" s="353"/>
      <c r="D77" s="354"/>
      <c r="E77" s="353"/>
      <c r="F77" s="367"/>
      <c r="G77" s="368"/>
      <c r="H77" s="392" t="str">
        <f t="shared" si="1"/>
        <v/>
      </c>
      <c r="I77" s="355"/>
      <c r="J77" s="356"/>
      <c r="K77" s="355"/>
      <c r="L77" s="352"/>
    </row>
    <row r="78" spans="1:12" ht="13.2" x14ac:dyDescent="0.25">
      <c r="A78" s="351">
        <v>75</v>
      </c>
      <c r="B78" s="352"/>
      <c r="C78" s="353"/>
      <c r="D78" s="354"/>
      <c r="E78" s="353"/>
      <c r="F78" s="367"/>
      <c r="G78" s="368"/>
      <c r="H78" s="392" t="str">
        <f t="shared" si="1"/>
        <v/>
      </c>
      <c r="I78" s="355"/>
      <c r="J78" s="356"/>
      <c r="K78" s="355"/>
      <c r="L78" s="352"/>
    </row>
    <row r="79" spans="1:12" ht="13.2" x14ac:dyDescent="0.25">
      <c r="A79" s="351">
        <v>76</v>
      </c>
      <c r="B79" s="352"/>
      <c r="C79" s="353"/>
      <c r="D79" s="354"/>
      <c r="E79" s="353"/>
      <c r="F79" s="367"/>
      <c r="G79" s="368"/>
      <c r="H79" s="392" t="str">
        <f t="shared" si="1"/>
        <v/>
      </c>
      <c r="I79" s="355"/>
      <c r="J79" s="356"/>
      <c r="K79" s="355"/>
      <c r="L79" s="352"/>
    </row>
    <row r="80" spans="1:12" ht="13.2" x14ac:dyDescent="0.25">
      <c r="A80" s="351">
        <v>77</v>
      </c>
      <c r="B80" s="352"/>
      <c r="C80" s="353"/>
      <c r="D80" s="354"/>
      <c r="E80" s="353"/>
      <c r="F80" s="367"/>
      <c r="G80" s="368"/>
      <c r="H80" s="392" t="str">
        <f t="shared" si="1"/>
        <v/>
      </c>
      <c r="I80" s="355"/>
      <c r="J80" s="356"/>
      <c r="K80" s="355"/>
      <c r="L80" s="352"/>
    </row>
    <row r="81" spans="1:12" ht="13.2" x14ac:dyDescent="0.25">
      <c r="A81" s="351">
        <v>78</v>
      </c>
      <c r="B81" s="352"/>
      <c r="C81" s="353"/>
      <c r="D81" s="354"/>
      <c r="E81" s="353"/>
      <c r="F81" s="367"/>
      <c r="G81" s="368"/>
      <c r="H81" s="392" t="str">
        <f t="shared" si="1"/>
        <v/>
      </c>
      <c r="I81" s="355"/>
      <c r="J81" s="356"/>
      <c r="K81" s="355"/>
      <c r="L81" s="352"/>
    </row>
    <row r="82" spans="1:12" ht="13.2" x14ac:dyDescent="0.25">
      <c r="A82" s="351">
        <v>79</v>
      </c>
      <c r="B82" s="352"/>
      <c r="C82" s="353"/>
      <c r="D82" s="354"/>
      <c r="E82" s="353"/>
      <c r="F82" s="367"/>
      <c r="G82" s="368"/>
      <c r="H82" s="392" t="str">
        <f t="shared" si="1"/>
        <v/>
      </c>
      <c r="I82" s="355"/>
      <c r="J82" s="356"/>
      <c r="K82" s="356"/>
      <c r="L82" s="352"/>
    </row>
    <row r="83" spans="1:12" ht="13.2" x14ac:dyDescent="0.25">
      <c r="A83" s="351">
        <v>80</v>
      </c>
      <c r="B83" s="352"/>
      <c r="C83" s="353"/>
      <c r="D83" s="354"/>
      <c r="E83" s="353"/>
      <c r="F83" s="367"/>
      <c r="G83" s="368"/>
      <c r="H83" s="392" t="str">
        <f t="shared" si="1"/>
        <v/>
      </c>
      <c r="I83" s="355"/>
      <c r="J83" s="356"/>
      <c r="K83" s="355"/>
      <c r="L83" s="352"/>
    </row>
    <row r="84" spans="1:12" ht="13.2" x14ac:dyDescent="0.25">
      <c r="A84" s="351">
        <v>81</v>
      </c>
      <c r="B84" s="352"/>
      <c r="C84" s="353"/>
      <c r="D84" s="354"/>
      <c r="E84" s="353"/>
      <c r="F84" s="367"/>
      <c r="G84" s="368"/>
      <c r="H84" s="392" t="str">
        <f t="shared" si="1"/>
        <v/>
      </c>
      <c r="I84" s="355"/>
      <c r="J84" s="356"/>
      <c r="K84" s="355"/>
      <c r="L84" s="352"/>
    </row>
    <row r="85" spans="1:12" ht="13.2" x14ac:dyDescent="0.25">
      <c r="A85" s="351">
        <v>82</v>
      </c>
      <c r="B85" s="352"/>
      <c r="C85" s="353"/>
      <c r="D85" s="354"/>
      <c r="E85" s="353"/>
      <c r="F85" s="367"/>
      <c r="G85" s="368"/>
      <c r="H85" s="392" t="str">
        <f t="shared" si="1"/>
        <v/>
      </c>
      <c r="I85" s="355"/>
      <c r="J85" s="356"/>
      <c r="K85" s="355"/>
      <c r="L85" s="352"/>
    </row>
    <row r="86" spans="1:12" ht="13.2" x14ac:dyDescent="0.25">
      <c r="A86" s="351">
        <v>83</v>
      </c>
      <c r="B86" s="352"/>
      <c r="C86" s="353"/>
      <c r="D86" s="354"/>
      <c r="E86" s="353"/>
      <c r="F86" s="367"/>
      <c r="G86" s="368"/>
      <c r="H86" s="392" t="str">
        <f t="shared" si="1"/>
        <v/>
      </c>
      <c r="I86" s="355"/>
      <c r="J86" s="356"/>
      <c r="K86" s="355"/>
      <c r="L86" s="352"/>
    </row>
    <row r="87" spans="1:12" ht="13.2" x14ac:dyDescent="0.25">
      <c r="A87" s="351">
        <v>84</v>
      </c>
      <c r="B87" s="352"/>
      <c r="C87" s="353"/>
      <c r="D87" s="354"/>
      <c r="E87" s="353"/>
      <c r="F87" s="367"/>
      <c r="G87" s="368"/>
      <c r="H87" s="392" t="str">
        <f t="shared" si="1"/>
        <v/>
      </c>
      <c r="I87" s="355"/>
      <c r="J87" s="356"/>
      <c r="K87" s="355"/>
      <c r="L87" s="352"/>
    </row>
    <row r="88" spans="1:12" ht="13.2" x14ac:dyDescent="0.25">
      <c r="A88" s="351">
        <v>85</v>
      </c>
      <c r="B88" s="352"/>
      <c r="C88" s="353"/>
      <c r="D88" s="354"/>
      <c r="E88" s="353"/>
      <c r="F88" s="367"/>
      <c r="G88" s="368"/>
      <c r="H88" s="392" t="str">
        <f t="shared" si="1"/>
        <v/>
      </c>
      <c r="I88" s="355"/>
      <c r="J88" s="356"/>
      <c r="K88" s="355"/>
      <c r="L88" s="352"/>
    </row>
    <row r="89" spans="1:12" ht="13.2" x14ac:dyDescent="0.25">
      <c r="A89" s="351">
        <v>86</v>
      </c>
      <c r="B89" s="352"/>
      <c r="C89" s="353"/>
      <c r="D89" s="354"/>
      <c r="E89" s="353"/>
      <c r="F89" s="367"/>
      <c r="G89" s="368"/>
      <c r="H89" s="392" t="str">
        <f t="shared" si="1"/>
        <v/>
      </c>
      <c r="I89" s="355"/>
      <c r="J89" s="356"/>
      <c r="K89" s="355"/>
      <c r="L89" s="352"/>
    </row>
    <row r="90" spans="1:12" ht="13.2" x14ac:dyDescent="0.25">
      <c r="A90" s="351">
        <v>87</v>
      </c>
      <c r="B90" s="352"/>
      <c r="C90" s="353"/>
      <c r="D90" s="354"/>
      <c r="E90" s="353"/>
      <c r="F90" s="367"/>
      <c r="G90" s="368"/>
      <c r="H90" s="392" t="str">
        <f t="shared" si="1"/>
        <v/>
      </c>
      <c r="I90" s="355"/>
      <c r="J90" s="356"/>
      <c r="K90" s="355"/>
      <c r="L90" s="352"/>
    </row>
    <row r="91" spans="1:12" ht="13.2" x14ac:dyDescent="0.25">
      <c r="A91" s="351">
        <v>88</v>
      </c>
      <c r="B91" s="352"/>
      <c r="C91" s="353"/>
      <c r="D91" s="354"/>
      <c r="E91" s="353"/>
      <c r="F91" s="367"/>
      <c r="G91" s="368"/>
      <c r="H91" s="392" t="str">
        <f t="shared" si="1"/>
        <v/>
      </c>
      <c r="I91" s="355"/>
      <c r="J91" s="356"/>
      <c r="K91" s="355"/>
      <c r="L91" s="352"/>
    </row>
    <row r="92" spans="1:12" ht="13.2" x14ac:dyDescent="0.25">
      <c r="A92" s="351">
        <v>89</v>
      </c>
      <c r="B92" s="352"/>
      <c r="C92" s="353"/>
      <c r="D92" s="354"/>
      <c r="E92" s="353"/>
      <c r="F92" s="367"/>
      <c r="G92" s="368"/>
      <c r="H92" s="392" t="str">
        <f t="shared" si="1"/>
        <v/>
      </c>
      <c r="I92" s="355"/>
      <c r="J92" s="356"/>
      <c r="K92" s="355"/>
      <c r="L92" s="352"/>
    </row>
    <row r="93" spans="1:12" ht="13.2" x14ac:dyDescent="0.25">
      <c r="A93" s="351">
        <v>90</v>
      </c>
      <c r="B93" s="352"/>
      <c r="C93" s="353"/>
      <c r="D93" s="354"/>
      <c r="E93" s="353"/>
      <c r="F93" s="367"/>
      <c r="G93" s="368"/>
      <c r="H93" s="392" t="str">
        <f t="shared" si="1"/>
        <v/>
      </c>
      <c r="I93" s="355"/>
      <c r="J93" s="356"/>
      <c r="K93" s="355"/>
      <c r="L93" s="352"/>
    </row>
    <row r="94" spans="1:12" ht="13.2" x14ac:dyDescent="0.25">
      <c r="A94" s="351">
        <v>91</v>
      </c>
      <c r="B94" s="352"/>
      <c r="C94" s="353"/>
      <c r="D94" s="354"/>
      <c r="E94" s="353"/>
      <c r="F94" s="367"/>
      <c r="G94" s="368"/>
      <c r="H94" s="392" t="str">
        <f t="shared" si="1"/>
        <v/>
      </c>
      <c r="I94" s="355"/>
      <c r="J94" s="356"/>
      <c r="K94" s="355"/>
      <c r="L94" s="352"/>
    </row>
    <row r="95" spans="1:12" ht="13.2" x14ac:dyDescent="0.25">
      <c r="A95" s="351">
        <v>92</v>
      </c>
      <c r="B95" s="352"/>
      <c r="C95" s="353"/>
      <c r="D95" s="354"/>
      <c r="E95" s="353"/>
      <c r="F95" s="367"/>
      <c r="G95" s="368"/>
      <c r="H95" s="392" t="str">
        <f t="shared" si="1"/>
        <v/>
      </c>
      <c r="I95" s="355"/>
      <c r="J95" s="356"/>
      <c r="K95" s="355"/>
      <c r="L95" s="352"/>
    </row>
    <row r="96" spans="1:12" ht="13.2" x14ac:dyDescent="0.25">
      <c r="A96" s="351">
        <v>93</v>
      </c>
      <c r="B96" s="352"/>
      <c r="C96" s="353"/>
      <c r="D96" s="354"/>
      <c r="E96" s="353"/>
      <c r="F96" s="367"/>
      <c r="G96" s="368"/>
      <c r="H96" s="392" t="str">
        <f t="shared" si="1"/>
        <v/>
      </c>
      <c r="I96" s="355"/>
      <c r="J96" s="356"/>
      <c r="K96" s="355"/>
      <c r="L96" s="352"/>
    </row>
    <row r="97" spans="1:12" ht="13.2" x14ac:dyDescent="0.25">
      <c r="A97" s="351">
        <v>94</v>
      </c>
      <c r="B97" s="352"/>
      <c r="C97" s="353"/>
      <c r="D97" s="354"/>
      <c r="E97" s="353"/>
      <c r="F97" s="367"/>
      <c r="G97" s="368"/>
      <c r="H97" s="392" t="str">
        <f t="shared" si="1"/>
        <v/>
      </c>
      <c r="I97" s="355"/>
      <c r="J97" s="356"/>
      <c r="K97" s="355"/>
      <c r="L97" s="352"/>
    </row>
    <row r="98" spans="1:12" ht="13.2" x14ac:dyDescent="0.25">
      <c r="A98" s="351">
        <v>95</v>
      </c>
      <c r="B98" s="352"/>
      <c r="C98" s="353"/>
      <c r="D98" s="354"/>
      <c r="E98" s="353"/>
      <c r="F98" s="367"/>
      <c r="G98" s="368"/>
      <c r="H98" s="392" t="str">
        <f t="shared" si="1"/>
        <v/>
      </c>
      <c r="I98" s="355"/>
      <c r="J98" s="356"/>
      <c r="K98" s="355"/>
      <c r="L98" s="352"/>
    </row>
    <row r="99" spans="1:12" ht="13.2" x14ac:dyDescent="0.25">
      <c r="A99" s="351">
        <v>96</v>
      </c>
      <c r="B99" s="352"/>
      <c r="C99" s="353"/>
      <c r="D99" s="354"/>
      <c r="E99" s="353"/>
      <c r="F99" s="367"/>
      <c r="G99" s="368"/>
      <c r="H99" s="392" t="str">
        <f t="shared" si="1"/>
        <v/>
      </c>
      <c r="I99" s="355"/>
      <c r="J99" s="356"/>
      <c r="K99" s="355"/>
      <c r="L99" s="352"/>
    </row>
    <row r="100" spans="1:12" ht="13.2" x14ac:dyDescent="0.25">
      <c r="A100" s="351">
        <v>97</v>
      </c>
      <c r="B100" s="352"/>
      <c r="C100" s="353"/>
      <c r="D100" s="354"/>
      <c r="E100" s="353"/>
      <c r="F100" s="367"/>
      <c r="G100" s="368"/>
      <c r="H100" s="392" t="str">
        <f t="shared" si="1"/>
        <v/>
      </c>
      <c r="I100" s="355"/>
      <c r="J100" s="356"/>
      <c r="K100" s="355"/>
      <c r="L100" s="352"/>
    </row>
    <row r="101" spans="1:12" ht="13.2" x14ac:dyDescent="0.25">
      <c r="A101" s="351">
        <v>98</v>
      </c>
      <c r="B101" s="352"/>
      <c r="C101" s="353"/>
      <c r="D101" s="354"/>
      <c r="E101" s="353"/>
      <c r="F101" s="367"/>
      <c r="G101" s="368"/>
      <c r="H101" s="392" t="str">
        <f t="shared" si="1"/>
        <v/>
      </c>
      <c r="I101" s="355"/>
      <c r="J101" s="356"/>
      <c r="K101" s="355"/>
      <c r="L101" s="352"/>
    </row>
    <row r="102" spans="1:12" ht="13.2" x14ac:dyDescent="0.25">
      <c r="A102" s="351">
        <v>99</v>
      </c>
      <c r="B102" s="352"/>
      <c r="C102" s="353"/>
      <c r="D102" s="354"/>
      <c r="E102" s="353"/>
      <c r="F102" s="367"/>
      <c r="G102" s="368"/>
      <c r="H102" s="392" t="str">
        <f t="shared" si="1"/>
        <v/>
      </c>
      <c r="I102" s="355"/>
      <c r="J102" s="356"/>
      <c r="K102" s="355"/>
      <c r="L102" s="352"/>
    </row>
    <row r="103" spans="1:12" ht="13.2" x14ac:dyDescent="0.25">
      <c r="A103" s="351">
        <v>100</v>
      </c>
      <c r="B103" s="352"/>
      <c r="C103" s="353"/>
      <c r="D103" s="354"/>
      <c r="E103" s="353"/>
      <c r="F103" s="367"/>
      <c r="G103" s="368"/>
      <c r="H103" s="392" t="str">
        <f t="shared" si="1"/>
        <v/>
      </c>
      <c r="I103" s="355"/>
      <c r="J103" s="356"/>
      <c r="K103" s="355"/>
      <c r="L103" s="352"/>
    </row>
    <row r="104" spans="1:12" ht="13.2" x14ac:dyDescent="0.25">
      <c r="A104" s="351">
        <v>101</v>
      </c>
      <c r="B104" s="352"/>
      <c r="C104" s="353"/>
      <c r="D104" s="354"/>
      <c r="E104" s="353"/>
      <c r="F104" s="367"/>
      <c r="G104" s="368"/>
      <c r="H104" s="392" t="str">
        <f t="shared" si="1"/>
        <v/>
      </c>
      <c r="I104" s="355"/>
      <c r="J104" s="356"/>
      <c r="K104" s="355"/>
      <c r="L104" s="352"/>
    </row>
    <row r="105" spans="1:12" ht="13.2" x14ac:dyDescent="0.25">
      <c r="A105" s="351">
        <v>102</v>
      </c>
      <c r="B105" s="352"/>
      <c r="C105" s="353"/>
      <c r="D105" s="354"/>
      <c r="E105" s="353"/>
      <c r="F105" s="367"/>
      <c r="G105" s="368"/>
      <c r="H105" s="392" t="str">
        <f t="shared" si="1"/>
        <v/>
      </c>
      <c r="I105" s="355"/>
      <c r="J105" s="356"/>
      <c r="K105" s="355"/>
      <c r="L105" s="352"/>
    </row>
    <row r="106" spans="1:12" ht="13.2" x14ac:dyDescent="0.25">
      <c r="A106" s="351">
        <v>103</v>
      </c>
      <c r="B106" s="352"/>
      <c r="C106" s="353"/>
      <c r="D106" s="354"/>
      <c r="E106" s="353"/>
      <c r="F106" s="367"/>
      <c r="G106" s="368"/>
      <c r="H106" s="392" t="str">
        <f t="shared" si="1"/>
        <v/>
      </c>
      <c r="I106" s="355"/>
      <c r="J106" s="356"/>
      <c r="K106" s="355"/>
      <c r="L106" s="352"/>
    </row>
    <row r="107" spans="1:12" ht="13.2" x14ac:dyDescent="0.25">
      <c r="A107" s="351">
        <v>104</v>
      </c>
      <c r="B107" s="352"/>
      <c r="C107" s="353"/>
      <c r="D107" s="354"/>
      <c r="E107" s="353"/>
      <c r="F107" s="367"/>
      <c r="G107" s="368"/>
      <c r="H107" s="392" t="str">
        <f t="shared" si="1"/>
        <v/>
      </c>
      <c r="I107" s="355"/>
      <c r="J107" s="356"/>
      <c r="K107" s="355"/>
      <c r="L107" s="352"/>
    </row>
    <row r="108" spans="1:12" ht="13.2" x14ac:dyDescent="0.25">
      <c r="A108" s="351">
        <v>105</v>
      </c>
      <c r="B108" s="352"/>
      <c r="C108" s="353"/>
      <c r="D108" s="354"/>
      <c r="E108" s="353"/>
      <c r="F108" s="367"/>
      <c r="G108" s="368"/>
      <c r="H108" s="392" t="str">
        <f t="shared" si="1"/>
        <v/>
      </c>
      <c r="I108" s="355"/>
      <c r="J108" s="356"/>
      <c r="K108" s="355"/>
      <c r="L108" s="352"/>
    </row>
    <row r="109" spans="1:12" ht="13.2" x14ac:dyDescent="0.25">
      <c r="A109" s="351">
        <v>106</v>
      </c>
      <c r="B109" s="352"/>
      <c r="C109" s="353"/>
      <c r="D109" s="354"/>
      <c r="E109" s="353"/>
      <c r="F109" s="367"/>
      <c r="G109" s="368"/>
      <c r="H109" s="392" t="str">
        <f t="shared" si="1"/>
        <v/>
      </c>
      <c r="I109" s="355"/>
      <c r="J109" s="356"/>
      <c r="K109" s="355"/>
      <c r="L109" s="352"/>
    </row>
    <row r="110" spans="1:12" ht="13.2" x14ac:dyDescent="0.25">
      <c r="A110" s="351">
        <v>107</v>
      </c>
      <c r="B110" s="352"/>
      <c r="C110" s="353"/>
      <c r="D110" s="180"/>
      <c r="E110" s="353"/>
      <c r="F110" s="367"/>
      <c r="G110" s="368"/>
      <c r="H110" s="392" t="str">
        <f t="shared" si="1"/>
        <v/>
      </c>
      <c r="I110" s="355"/>
      <c r="J110" s="356"/>
      <c r="K110" s="356"/>
      <c r="L110" s="352"/>
    </row>
    <row r="111" spans="1:12" ht="13.2" x14ac:dyDescent="0.25">
      <c r="A111" s="351">
        <v>108</v>
      </c>
      <c r="B111" s="352"/>
      <c r="C111" s="353"/>
      <c r="D111" s="354"/>
      <c r="E111" s="353"/>
      <c r="F111" s="367"/>
      <c r="G111" s="368"/>
      <c r="H111" s="392" t="str">
        <f t="shared" si="1"/>
        <v/>
      </c>
      <c r="I111" s="355"/>
      <c r="J111" s="356"/>
      <c r="K111" s="355"/>
      <c r="L111" s="352"/>
    </row>
    <row r="112" spans="1:12" ht="13.2" x14ac:dyDescent="0.25">
      <c r="A112" s="351">
        <v>109</v>
      </c>
      <c r="B112" s="352"/>
      <c r="C112" s="353"/>
      <c r="D112" s="354"/>
      <c r="E112" s="353"/>
      <c r="F112" s="367"/>
      <c r="G112" s="368"/>
      <c r="H112" s="392" t="str">
        <f t="shared" si="1"/>
        <v/>
      </c>
      <c r="I112" s="355"/>
      <c r="J112" s="356"/>
      <c r="K112" s="355"/>
      <c r="L112" s="352"/>
    </row>
    <row r="113" spans="1:12" ht="13.2" x14ac:dyDescent="0.25">
      <c r="A113" s="351">
        <v>110</v>
      </c>
      <c r="B113" s="352"/>
      <c r="C113" s="353"/>
      <c r="D113" s="354"/>
      <c r="E113" s="353"/>
      <c r="F113" s="367"/>
      <c r="G113" s="368"/>
      <c r="H113" s="392" t="str">
        <f t="shared" si="1"/>
        <v/>
      </c>
      <c r="I113" s="355"/>
      <c r="J113" s="356"/>
      <c r="K113" s="355"/>
      <c r="L113" s="352"/>
    </row>
    <row r="114" spans="1:12" ht="13.2" x14ac:dyDescent="0.25">
      <c r="A114" s="351">
        <v>111</v>
      </c>
      <c r="B114" s="352"/>
      <c r="C114" s="353"/>
      <c r="D114" s="354"/>
      <c r="E114" s="353"/>
      <c r="F114" s="367"/>
      <c r="G114" s="368"/>
      <c r="H114" s="392" t="str">
        <f t="shared" si="1"/>
        <v/>
      </c>
      <c r="I114" s="355"/>
      <c r="J114" s="356"/>
      <c r="K114" s="355"/>
      <c r="L114" s="352"/>
    </row>
    <row r="115" spans="1:12" ht="13.2" x14ac:dyDescent="0.25">
      <c r="A115" s="351">
        <v>112</v>
      </c>
      <c r="B115" s="352"/>
      <c r="C115" s="353"/>
      <c r="D115" s="354"/>
      <c r="E115" s="353"/>
      <c r="F115" s="367"/>
      <c r="G115" s="368"/>
      <c r="H115" s="392" t="str">
        <f t="shared" si="1"/>
        <v/>
      </c>
      <c r="I115" s="355"/>
      <c r="J115" s="356"/>
      <c r="K115" s="355"/>
      <c r="L115" s="352"/>
    </row>
    <row r="116" spans="1:12" ht="13.2" x14ac:dyDescent="0.25">
      <c r="A116" s="351">
        <v>113</v>
      </c>
      <c r="B116" s="352"/>
      <c r="C116" s="353"/>
      <c r="D116" s="354"/>
      <c r="E116" s="353"/>
      <c r="F116" s="367"/>
      <c r="G116" s="368"/>
      <c r="H116" s="392" t="str">
        <f t="shared" si="1"/>
        <v/>
      </c>
      <c r="I116" s="355"/>
      <c r="J116" s="356"/>
      <c r="K116" s="355"/>
      <c r="L116" s="352"/>
    </row>
    <row r="117" spans="1:12" ht="13.2" x14ac:dyDescent="0.25">
      <c r="A117" s="351">
        <v>114</v>
      </c>
      <c r="B117" s="352"/>
      <c r="C117" s="353"/>
      <c r="D117" s="354"/>
      <c r="E117" s="353"/>
      <c r="F117" s="367"/>
      <c r="G117" s="368"/>
      <c r="H117" s="392" t="str">
        <f t="shared" si="1"/>
        <v/>
      </c>
      <c r="I117" s="355"/>
      <c r="J117" s="356"/>
      <c r="K117" s="355"/>
      <c r="L117" s="352"/>
    </row>
    <row r="118" spans="1:12" ht="13.2" x14ac:dyDescent="0.25">
      <c r="A118" s="351">
        <v>115</v>
      </c>
      <c r="B118" s="352"/>
      <c r="C118" s="353"/>
      <c r="D118" s="354"/>
      <c r="E118" s="353"/>
      <c r="F118" s="367"/>
      <c r="G118" s="368"/>
      <c r="H118" s="392" t="str">
        <f t="shared" si="1"/>
        <v/>
      </c>
      <c r="I118" s="355"/>
      <c r="J118" s="356"/>
      <c r="K118" s="355"/>
      <c r="L118" s="352"/>
    </row>
    <row r="119" spans="1:12" ht="13.2" x14ac:dyDescent="0.25">
      <c r="A119" s="351">
        <v>116</v>
      </c>
      <c r="B119" s="352"/>
      <c r="C119" s="353"/>
      <c r="D119" s="354"/>
      <c r="E119" s="353"/>
      <c r="F119" s="367"/>
      <c r="G119" s="368"/>
      <c r="H119" s="392" t="str">
        <f t="shared" si="1"/>
        <v/>
      </c>
      <c r="I119" s="355"/>
      <c r="J119" s="356"/>
      <c r="K119" s="355"/>
      <c r="L119" s="352"/>
    </row>
    <row r="120" spans="1:12" ht="13.2" x14ac:dyDescent="0.25">
      <c r="A120" s="351">
        <v>117</v>
      </c>
      <c r="B120" s="352"/>
      <c r="C120" s="353"/>
      <c r="D120" s="354"/>
      <c r="E120" s="353"/>
      <c r="F120" s="367"/>
      <c r="G120" s="368"/>
      <c r="H120" s="392" t="str">
        <f t="shared" si="1"/>
        <v/>
      </c>
      <c r="I120" s="355"/>
      <c r="J120" s="356"/>
      <c r="K120" s="355"/>
      <c r="L120" s="352"/>
    </row>
    <row r="121" spans="1:12" ht="13.2" x14ac:dyDescent="0.25">
      <c r="A121" s="351">
        <v>118</v>
      </c>
      <c r="B121" s="352"/>
      <c r="C121" s="353"/>
      <c r="D121" s="354"/>
      <c r="E121" s="353"/>
      <c r="F121" s="367"/>
      <c r="G121" s="368"/>
      <c r="H121" s="392" t="str">
        <f t="shared" si="1"/>
        <v/>
      </c>
      <c r="I121" s="355"/>
      <c r="J121" s="356"/>
      <c r="K121" s="355"/>
      <c r="L121" s="352"/>
    </row>
    <row r="122" spans="1:12" ht="13.2" x14ac:dyDescent="0.25">
      <c r="A122" s="351">
        <v>119</v>
      </c>
      <c r="B122" s="352"/>
      <c r="C122" s="353"/>
      <c r="D122" s="354"/>
      <c r="E122" s="353"/>
      <c r="F122" s="367"/>
      <c r="G122" s="368"/>
      <c r="H122" s="392" t="str">
        <f t="shared" si="1"/>
        <v/>
      </c>
      <c r="I122" s="355"/>
      <c r="J122" s="356"/>
      <c r="K122" s="355"/>
      <c r="L122" s="352"/>
    </row>
    <row r="123" spans="1:12" ht="13.2" x14ac:dyDescent="0.25">
      <c r="A123" s="351">
        <v>120</v>
      </c>
      <c r="B123" s="352"/>
      <c r="C123" s="353"/>
      <c r="D123" s="354"/>
      <c r="E123" s="353"/>
      <c r="F123" s="367"/>
      <c r="G123" s="368"/>
      <c r="H123" s="392" t="str">
        <f t="shared" si="1"/>
        <v/>
      </c>
      <c r="I123" s="355"/>
      <c r="J123" s="356"/>
      <c r="K123" s="355"/>
      <c r="L123" s="352"/>
    </row>
    <row r="124" spans="1:12" ht="13.2" x14ac:dyDescent="0.25">
      <c r="A124" s="351">
        <v>121</v>
      </c>
      <c r="B124" s="352"/>
      <c r="C124" s="353"/>
      <c r="D124" s="354"/>
      <c r="E124" s="353"/>
      <c r="F124" s="367"/>
      <c r="G124" s="368"/>
      <c r="H124" s="392" t="str">
        <f t="shared" si="1"/>
        <v/>
      </c>
      <c r="I124" s="355"/>
      <c r="J124" s="356"/>
      <c r="K124" s="355"/>
      <c r="L124" s="352"/>
    </row>
    <row r="125" spans="1:12" ht="13.2" x14ac:dyDescent="0.25">
      <c r="A125" s="351">
        <v>122</v>
      </c>
      <c r="B125" s="352"/>
      <c r="C125" s="353"/>
      <c r="D125" s="354"/>
      <c r="E125" s="353"/>
      <c r="F125" s="367"/>
      <c r="G125" s="368"/>
      <c r="H125" s="392" t="str">
        <f t="shared" si="1"/>
        <v/>
      </c>
      <c r="I125" s="355"/>
      <c r="J125" s="356"/>
      <c r="K125" s="355"/>
      <c r="L125" s="352"/>
    </row>
    <row r="126" spans="1:12" ht="13.2" x14ac:dyDescent="0.25">
      <c r="A126" s="351">
        <v>123</v>
      </c>
      <c r="B126" s="352"/>
      <c r="C126" s="353"/>
      <c r="D126" s="354"/>
      <c r="E126" s="353"/>
      <c r="F126" s="367"/>
      <c r="G126" s="368"/>
      <c r="H126" s="392" t="str">
        <f t="shared" si="1"/>
        <v/>
      </c>
      <c r="I126" s="355"/>
      <c r="J126" s="356"/>
      <c r="K126" s="355"/>
      <c r="L126" s="352"/>
    </row>
    <row r="127" spans="1:12" ht="13.2" x14ac:dyDescent="0.25">
      <c r="A127" s="351">
        <v>124</v>
      </c>
      <c r="B127" s="352"/>
      <c r="C127" s="353"/>
      <c r="D127" s="354"/>
      <c r="E127" s="353"/>
      <c r="F127" s="367"/>
      <c r="G127" s="368"/>
      <c r="H127" s="392" t="str">
        <f t="shared" si="1"/>
        <v/>
      </c>
      <c r="I127" s="355"/>
      <c r="J127" s="356"/>
      <c r="K127" s="355"/>
      <c r="L127" s="352"/>
    </row>
    <row r="128" spans="1:12" ht="13.2" x14ac:dyDescent="0.25">
      <c r="A128" s="351">
        <v>125</v>
      </c>
      <c r="B128" s="352"/>
      <c r="C128" s="353"/>
      <c r="D128" s="354"/>
      <c r="E128" s="353"/>
      <c r="F128" s="367"/>
      <c r="G128" s="368"/>
      <c r="H128" s="392" t="str">
        <f t="shared" si="1"/>
        <v/>
      </c>
      <c r="I128" s="355"/>
      <c r="J128" s="356"/>
      <c r="K128" s="355"/>
      <c r="L128" s="352"/>
    </row>
    <row r="129" spans="1:12" ht="13.2" x14ac:dyDescent="0.25">
      <c r="A129" s="351">
        <v>126</v>
      </c>
      <c r="B129" s="352"/>
      <c r="C129" s="353"/>
      <c r="D129" s="354"/>
      <c r="E129" s="353"/>
      <c r="F129" s="367"/>
      <c r="G129" s="368"/>
      <c r="H129" s="392" t="str">
        <f t="shared" si="1"/>
        <v/>
      </c>
      <c r="I129" s="355"/>
      <c r="J129" s="356"/>
      <c r="K129" s="355"/>
      <c r="L129" s="352"/>
    </row>
    <row r="130" spans="1:12" ht="13.2" x14ac:dyDescent="0.25">
      <c r="A130" s="351">
        <v>127</v>
      </c>
      <c r="B130" s="352"/>
      <c r="C130" s="353"/>
      <c r="D130" s="354"/>
      <c r="E130" s="353"/>
      <c r="F130" s="367"/>
      <c r="G130" s="368"/>
      <c r="H130" s="392" t="str">
        <f t="shared" si="1"/>
        <v/>
      </c>
      <c r="I130" s="355"/>
      <c r="J130" s="356"/>
      <c r="K130" s="355"/>
      <c r="L130" s="352"/>
    </row>
    <row r="131" spans="1:12" ht="13.2" x14ac:dyDescent="0.25">
      <c r="A131" s="351">
        <v>128</v>
      </c>
      <c r="B131" s="352"/>
      <c r="C131" s="353"/>
      <c r="D131" s="354"/>
      <c r="E131" s="353"/>
      <c r="F131" s="367"/>
      <c r="G131" s="368"/>
      <c r="H131" s="392" t="str">
        <f t="shared" si="1"/>
        <v/>
      </c>
      <c r="I131" s="355"/>
      <c r="J131" s="356"/>
      <c r="K131" s="355"/>
      <c r="L131" s="352"/>
    </row>
    <row r="132" spans="1:12" ht="13.2" x14ac:dyDescent="0.25">
      <c r="A132" s="351">
        <v>129</v>
      </c>
      <c r="B132" s="352"/>
      <c r="C132" s="353"/>
      <c r="D132" s="354"/>
      <c r="E132" s="353"/>
      <c r="F132" s="367"/>
      <c r="G132" s="368"/>
      <c r="H132" s="392" t="str">
        <f t="shared" si="1"/>
        <v/>
      </c>
      <c r="I132" s="355"/>
      <c r="J132" s="356"/>
      <c r="K132" s="355"/>
      <c r="L132" s="352"/>
    </row>
    <row r="133" spans="1:12" ht="13.2" x14ac:dyDescent="0.25">
      <c r="A133" s="351">
        <v>130</v>
      </c>
      <c r="B133" s="352"/>
      <c r="C133" s="353"/>
      <c r="D133" s="354"/>
      <c r="E133" s="353"/>
      <c r="F133" s="367"/>
      <c r="G133" s="368"/>
      <c r="H133" s="392" t="str">
        <f t="shared" ref="H133:H196" si="2">IF(G133="","",IF(LEN(G133)&gt;14,G133,REPLACE(REPLACE(G133,1,3,"XXX"),13,2,"XX")))</f>
        <v/>
      </c>
      <c r="I133" s="355"/>
      <c r="J133" s="356"/>
      <c r="K133" s="355"/>
      <c r="L133" s="352"/>
    </row>
    <row r="134" spans="1:12" ht="13.2" x14ac:dyDescent="0.25">
      <c r="A134" s="351">
        <v>131</v>
      </c>
      <c r="B134" s="352"/>
      <c r="C134" s="353"/>
      <c r="D134" s="354"/>
      <c r="E134" s="353"/>
      <c r="F134" s="367"/>
      <c r="G134" s="368"/>
      <c r="H134" s="392" t="str">
        <f t="shared" si="2"/>
        <v/>
      </c>
      <c r="I134" s="355"/>
      <c r="J134" s="356"/>
      <c r="K134" s="355"/>
      <c r="L134" s="352"/>
    </row>
    <row r="135" spans="1:12" ht="13.2" x14ac:dyDescent="0.25">
      <c r="A135" s="351">
        <v>132</v>
      </c>
      <c r="B135" s="352"/>
      <c r="C135" s="353"/>
      <c r="D135" s="354"/>
      <c r="E135" s="353"/>
      <c r="F135" s="367"/>
      <c r="G135" s="368"/>
      <c r="H135" s="392" t="str">
        <f t="shared" si="2"/>
        <v/>
      </c>
      <c r="I135" s="355"/>
      <c r="J135" s="356"/>
      <c r="K135" s="355"/>
      <c r="L135" s="352"/>
    </row>
    <row r="136" spans="1:12" ht="13.2" x14ac:dyDescent="0.25">
      <c r="A136" s="351">
        <v>133</v>
      </c>
      <c r="B136" s="352"/>
      <c r="C136" s="353"/>
      <c r="D136" s="354"/>
      <c r="E136" s="353"/>
      <c r="F136" s="367"/>
      <c r="G136" s="368"/>
      <c r="H136" s="392" t="str">
        <f t="shared" si="2"/>
        <v/>
      </c>
      <c r="I136" s="355"/>
      <c r="J136" s="356"/>
      <c r="K136" s="355"/>
      <c r="L136" s="352"/>
    </row>
    <row r="137" spans="1:12" ht="13.2" x14ac:dyDescent="0.25">
      <c r="A137" s="351">
        <v>134</v>
      </c>
      <c r="B137" s="352"/>
      <c r="C137" s="353"/>
      <c r="D137" s="354"/>
      <c r="E137" s="353"/>
      <c r="F137" s="367"/>
      <c r="G137" s="368"/>
      <c r="H137" s="392" t="str">
        <f t="shared" si="2"/>
        <v/>
      </c>
      <c r="I137" s="355"/>
      <c r="J137" s="356"/>
      <c r="K137" s="355"/>
      <c r="L137" s="352"/>
    </row>
    <row r="138" spans="1:12" ht="13.2" x14ac:dyDescent="0.25">
      <c r="A138" s="351">
        <v>135</v>
      </c>
      <c r="B138" s="352"/>
      <c r="C138" s="353"/>
      <c r="D138" s="354"/>
      <c r="E138" s="353"/>
      <c r="F138" s="367"/>
      <c r="G138" s="368"/>
      <c r="H138" s="392" t="str">
        <f t="shared" si="2"/>
        <v/>
      </c>
      <c r="I138" s="355"/>
      <c r="J138" s="356"/>
      <c r="K138" s="355"/>
      <c r="L138" s="352"/>
    </row>
    <row r="139" spans="1:12" ht="13.2" x14ac:dyDescent="0.25">
      <c r="A139" s="351">
        <v>136</v>
      </c>
      <c r="B139" s="352"/>
      <c r="C139" s="353"/>
      <c r="D139" s="180"/>
      <c r="E139" s="353"/>
      <c r="F139" s="367"/>
      <c r="G139" s="368"/>
      <c r="H139" s="392" t="str">
        <f t="shared" si="2"/>
        <v/>
      </c>
      <c r="I139" s="355"/>
      <c r="J139" s="356"/>
      <c r="K139" s="356"/>
      <c r="L139" s="352"/>
    </row>
    <row r="140" spans="1:12" ht="13.2" x14ac:dyDescent="0.25">
      <c r="A140" s="351">
        <v>137</v>
      </c>
      <c r="B140" s="352"/>
      <c r="C140" s="353"/>
      <c r="D140" s="354"/>
      <c r="E140" s="353"/>
      <c r="F140" s="367"/>
      <c r="G140" s="368"/>
      <c r="H140" s="392" t="str">
        <f t="shared" si="2"/>
        <v/>
      </c>
      <c r="I140" s="355"/>
      <c r="J140" s="356"/>
      <c r="K140" s="355"/>
      <c r="L140" s="352"/>
    </row>
    <row r="141" spans="1:12" ht="13.2" x14ac:dyDescent="0.25">
      <c r="A141" s="351">
        <v>138</v>
      </c>
      <c r="B141" s="352"/>
      <c r="C141" s="353"/>
      <c r="D141" s="354"/>
      <c r="E141" s="353"/>
      <c r="F141" s="367"/>
      <c r="G141" s="368"/>
      <c r="H141" s="392" t="str">
        <f t="shared" si="2"/>
        <v/>
      </c>
      <c r="I141" s="355"/>
      <c r="J141" s="356"/>
      <c r="K141" s="355"/>
      <c r="L141" s="352"/>
    </row>
    <row r="142" spans="1:12" ht="13.2" x14ac:dyDescent="0.25">
      <c r="A142" s="351">
        <v>139</v>
      </c>
      <c r="B142" s="352"/>
      <c r="C142" s="353"/>
      <c r="D142" s="354"/>
      <c r="E142" s="353"/>
      <c r="F142" s="367"/>
      <c r="G142" s="368"/>
      <c r="H142" s="392" t="str">
        <f t="shared" si="2"/>
        <v/>
      </c>
      <c r="I142" s="355"/>
      <c r="J142" s="356"/>
      <c r="K142" s="355"/>
      <c r="L142" s="352"/>
    </row>
    <row r="143" spans="1:12" ht="13.2" x14ac:dyDescent="0.25">
      <c r="A143" s="351">
        <v>140</v>
      </c>
      <c r="B143" s="352"/>
      <c r="C143" s="353"/>
      <c r="D143" s="354"/>
      <c r="E143" s="353"/>
      <c r="F143" s="367"/>
      <c r="G143" s="368"/>
      <c r="H143" s="392" t="str">
        <f t="shared" si="2"/>
        <v/>
      </c>
      <c r="I143" s="355"/>
      <c r="J143" s="356"/>
      <c r="K143" s="355"/>
      <c r="L143" s="352"/>
    </row>
    <row r="144" spans="1:12" ht="13.2" x14ac:dyDescent="0.25">
      <c r="A144" s="351">
        <v>141</v>
      </c>
      <c r="B144" s="352"/>
      <c r="C144" s="353"/>
      <c r="D144" s="354"/>
      <c r="E144" s="353"/>
      <c r="F144" s="367"/>
      <c r="G144" s="368"/>
      <c r="H144" s="392" t="str">
        <f t="shared" si="2"/>
        <v/>
      </c>
      <c r="I144" s="355"/>
      <c r="J144" s="356"/>
      <c r="K144" s="355"/>
      <c r="L144" s="352"/>
    </row>
    <row r="145" spans="1:12" ht="13.2" x14ac:dyDescent="0.25">
      <c r="A145" s="351">
        <v>142</v>
      </c>
      <c r="B145" s="352"/>
      <c r="C145" s="353"/>
      <c r="D145" s="354"/>
      <c r="E145" s="353"/>
      <c r="F145" s="367"/>
      <c r="G145" s="368"/>
      <c r="H145" s="392" t="str">
        <f t="shared" si="2"/>
        <v/>
      </c>
      <c r="I145" s="355"/>
      <c r="J145" s="356"/>
      <c r="K145" s="355"/>
      <c r="L145" s="352"/>
    </row>
    <row r="146" spans="1:12" ht="13.2" x14ac:dyDescent="0.25">
      <c r="A146" s="351">
        <v>143</v>
      </c>
      <c r="B146" s="352"/>
      <c r="C146" s="353"/>
      <c r="D146" s="354"/>
      <c r="E146" s="353"/>
      <c r="F146" s="367"/>
      <c r="G146" s="368"/>
      <c r="H146" s="392" t="str">
        <f t="shared" si="2"/>
        <v/>
      </c>
      <c r="I146" s="355"/>
      <c r="J146" s="356"/>
      <c r="K146" s="355"/>
      <c r="L146" s="352"/>
    </row>
    <row r="147" spans="1:12" ht="13.2" x14ac:dyDescent="0.25">
      <c r="A147" s="351">
        <v>144</v>
      </c>
      <c r="B147" s="352"/>
      <c r="C147" s="353"/>
      <c r="D147" s="354"/>
      <c r="E147" s="353"/>
      <c r="F147" s="367"/>
      <c r="G147" s="368"/>
      <c r="H147" s="392" t="str">
        <f t="shared" si="2"/>
        <v/>
      </c>
      <c r="I147" s="355"/>
      <c r="J147" s="356"/>
      <c r="K147" s="355"/>
      <c r="L147" s="352"/>
    </row>
    <row r="148" spans="1:12" ht="13.2" x14ac:dyDescent="0.25">
      <c r="A148" s="351">
        <v>145</v>
      </c>
      <c r="B148" s="352"/>
      <c r="C148" s="353"/>
      <c r="D148" s="354"/>
      <c r="E148" s="353"/>
      <c r="F148" s="367"/>
      <c r="G148" s="368"/>
      <c r="H148" s="392" t="str">
        <f t="shared" si="2"/>
        <v/>
      </c>
      <c r="I148" s="355"/>
      <c r="J148" s="356"/>
      <c r="K148" s="355"/>
      <c r="L148" s="352"/>
    </row>
    <row r="149" spans="1:12" ht="13.2" x14ac:dyDescent="0.25">
      <c r="A149" s="351">
        <v>146</v>
      </c>
      <c r="B149" s="352"/>
      <c r="C149" s="353"/>
      <c r="D149" s="354"/>
      <c r="E149" s="353"/>
      <c r="F149" s="367"/>
      <c r="G149" s="368"/>
      <c r="H149" s="392" t="str">
        <f t="shared" si="2"/>
        <v/>
      </c>
      <c r="I149" s="355"/>
      <c r="J149" s="356"/>
      <c r="K149" s="355"/>
      <c r="L149" s="352"/>
    </row>
    <row r="150" spans="1:12" ht="13.2" x14ac:dyDescent="0.25">
      <c r="A150" s="351">
        <v>147</v>
      </c>
      <c r="B150" s="352"/>
      <c r="C150" s="353"/>
      <c r="D150" s="354"/>
      <c r="E150" s="353"/>
      <c r="F150" s="367"/>
      <c r="G150" s="368"/>
      <c r="H150" s="392" t="str">
        <f t="shared" si="2"/>
        <v/>
      </c>
      <c r="I150" s="355"/>
      <c r="J150" s="356"/>
      <c r="K150" s="355"/>
      <c r="L150" s="352"/>
    </row>
    <row r="151" spans="1:12" ht="13.2" x14ac:dyDescent="0.25">
      <c r="A151" s="351">
        <v>148</v>
      </c>
      <c r="B151" s="352"/>
      <c r="C151" s="353"/>
      <c r="D151" s="354"/>
      <c r="E151" s="353"/>
      <c r="F151" s="367"/>
      <c r="G151" s="368"/>
      <c r="H151" s="392" t="str">
        <f t="shared" si="2"/>
        <v/>
      </c>
      <c r="I151" s="355"/>
      <c r="J151" s="356"/>
      <c r="K151" s="355"/>
      <c r="L151" s="352"/>
    </row>
    <row r="152" spans="1:12" ht="13.2" x14ac:dyDescent="0.25">
      <c r="A152" s="351">
        <v>149</v>
      </c>
      <c r="B152" s="352"/>
      <c r="C152" s="353"/>
      <c r="D152" s="354"/>
      <c r="E152" s="353"/>
      <c r="F152" s="367"/>
      <c r="G152" s="368"/>
      <c r="H152" s="392" t="str">
        <f t="shared" si="2"/>
        <v/>
      </c>
      <c r="I152" s="355"/>
      <c r="J152" s="356"/>
      <c r="K152" s="355"/>
      <c r="L152" s="352"/>
    </row>
    <row r="153" spans="1:12" ht="13.2" x14ac:dyDescent="0.25">
      <c r="A153" s="351">
        <v>150</v>
      </c>
      <c r="B153" s="352"/>
      <c r="C153" s="353"/>
      <c r="D153" s="354"/>
      <c r="E153" s="353"/>
      <c r="F153" s="367"/>
      <c r="G153" s="368"/>
      <c r="H153" s="392" t="str">
        <f t="shared" si="2"/>
        <v/>
      </c>
      <c r="I153" s="355"/>
      <c r="J153" s="356"/>
      <c r="K153" s="355"/>
      <c r="L153" s="352"/>
    </row>
    <row r="154" spans="1:12" ht="13.2" x14ac:dyDescent="0.25">
      <c r="A154" s="351">
        <v>151</v>
      </c>
      <c r="B154" s="352"/>
      <c r="C154" s="353"/>
      <c r="D154" s="354"/>
      <c r="E154" s="353"/>
      <c r="F154" s="367"/>
      <c r="G154" s="368"/>
      <c r="H154" s="392" t="str">
        <f t="shared" si="2"/>
        <v/>
      </c>
      <c r="I154" s="355"/>
      <c r="J154" s="356"/>
      <c r="K154" s="355"/>
      <c r="L154" s="352"/>
    </row>
    <row r="155" spans="1:12" ht="13.2" x14ac:dyDescent="0.25">
      <c r="A155" s="351">
        <v>152</v>
      </c>
      <c r="B155" s="352"/>
      <c r="C155" s="353"/>
      <c r="D155" s="354"/>
      <c r="E155" s="353"/>
      <c r="F155" s="367"/>
      <c r="G155" s="368"/>
      <c r="H155" s="392" t="str">
        <f t="shared" si="2"/>
        <v/>
      </c>
      <c r="I155" s="355"/>
      <c r="J155" s="356"/>
      <c r="K155" s="355"/>
      <c r="L155" s="352"/>
    </row>
    <row r="156" spans="1:12" ht="13.2" x14ac:dyDescent="0.25">
      <c r="A156" s="351">
        <v>153</v>
      </c>
      <c r="B156" s="352"/>
      <c r="C156" s="353"/>
      <c r="D156" s="354"/>
      <c r="E156" s="353"/>
      <c r="F156" s="367"/>
      <c r="G156" s="368"/>
      <c r="H156" s="392" t="str">
        <f t="shared" si="2"/>
        <v/>
      </c>
      <c r="I156" s="355"/>
      <c r="J156" s="356"/>
      <c r="K156" s="355"/>
      <c r="L156" s="352"/>
    </row>
    <row r="157" spans="1:12" ht="13.2" x14ac:dyDescent="0.25">
      <c r="A157" s="351">
        <v>154</v>
      </c>
      <c r="B157" s="352"/>
      <c r="C157" s="353"/>
      <c r="D157" s="354"/>
      <c r="E157" s="353"/>
      <c r="F157" s="367"/>
      <c r="G157" s="368"/>
      <c r="H157" s="392" t="str">
        <f t="shared" si="2"/>
        <v/>
      </c>
      <c r="I157" s="355"/>
      <c r="J157" s="356"/>
      <c r="K157" s="355"/>
      <c r="L157" s="352"/>
    </row>
    <row r="158" spans="1:12" ht="13.2" x14ac:dyDescent="0.25">
      <c r="A158" s="351">
        <v>155</v>
      </c>
      <c r="B158" s="352"/>
      <c r="C158" s="353"/>
      <c r="D158" s="354"/>
      <c r="E158" s="353"/>
      <c r="F158" s="367"/>
      <c r="G158" s="368"/>
      <c r="H158" s="392" t="str">
        <f t="shared" si="2"/>
        <v/>
      </c>
      <c r="I158" s="355"/>
      <c r="J158" s="356"/>
      <c r="K158" s="355"/>
      <c r="L158" s="352"/>
    </row>
    <row r="159" spans="1:12" ht="13.2" x14ac:dyDescent="0.25">
      <c r="A159" s="351">
        <v>156</v>
      </c>
      <c r="B159" s="352"/>
      <c r="C159" s="353"/>
      <c r="D159" s="354"/>
      <c r="E159" s="353"/>
      <c r="F159" s="367"/>
      <c r="G159" s="368"/>
      <c r="H159" s="392" t="str">
        <f t="shared" si="2"/>
        <v/>
      </c>
      <c r="I159" s="355"/>
      <c r="J159" s="356"/>
      <c r="K159" s="355"/>
      <c r="L159" s="352"/>
    </row>
    <row r="160" spans="1:12" ht="13.2" x14ac:dyDescent="0.25">
      <c r="A160" s="351">
        <v>157</v>
      </c>
      <c r="B160" s="352"/>
      <c r="C160" s="353"/>
      <c r="D160" s="354"/>
      <c r="E160" s="353"/>
      <c r="F160" s="367"/>
      <c r="G160" s="368"/>
      <c r="H160" s="392" t="str">
        <f t="shared" si="2"/>
        <v/>
      </c>
      <c r="I160" s="355"/>
      <c r="J160" s="356"/>
      <c r="K160" s="355"/>
      <c r="L160" s="352"/>
    </row>
    <row r="161" spans="1:12" ht="13.2" x14ac:dyDescent="0.25">
      <c r="A161" s="351">
        <v>158</v>
      </c>
      <c r="B161" s="352"/>
      <c r="C161" s="353"/>
      <c r="D161" s="354"/>
      <c r="E161" s="353"/>
      <c r="F161" s="367"/>
      <c r="G161" s="368"/>
      <c r="H161" s="392" t="str">
        <f t="shared" si="2"/>
        <v/>
      </c>
      <c r="I161" s="355"/>
      <c r="J161" s="356"/>
      <c r="K161" s="355"/>
      <c r="L161" s="352"/>
    </row>
    <row r="162" spans="1:12" ht="13.2" x14ac:dyDescent="0.25">
      <c r="A162" s="351">
        <v>159</v>
      </c>
      <c r="B162" s="352"/>
      <c r="C162" s="353"/>
      <c r="D162" s="354"/>
      <c r="E162" s="353"/>
      <c r="F162" s="367"/>
      <c r="G162" s="368"/>
      <c r="H162" s="392" t="str">
        <f t="shared" si="2"/>
        <v/>
      </c>
      <c r="I162" s="355"/>
      <c r="J162" s="356"/>
      <c r="K162" s="355"/>
      <c r="L162" s="352"/>
    </row>
    <row r="163" spans="1:12" ht="13.2" x14ac:dyDescent="0.25">
      <c r="A163" s="351">
        <v>160</v>
      </c>
      <c r="B163" s="352"/>
      <c r="C163" s="353"/>
      <c r="D163" s="354"/>
      <c r="E163" s="353"/>
      <c r="F163" s="367"/>
      <c r="G163" s="368"/>
      <c r="H163" s="392" t="str">
        <f t="shared" si="2"/>
        <v/>
      </c>
      <c r="I163" s="355"/>
      <c r="J163" s="356"/>
      <c r="K163" s="355"/>
      <c r="L163" s="352"/>
    </row>
    <row r="164" spans="1:12" ht="13.2" x14ac:dyDescent="0.25">
      <c r="A164" s="351">
        <v>161</v>
      </c>
      <c r="B164" s="352"/>
      <c r="C164" s="353"/>
      <c r="D164" s="354"/>
      <c r="E164" s="353"/>
      <c r="F164" s="367"/>
      <c r="G164" s="368"/>
      <c r="H164" s="392" t="str">
        <f t="shared" si="2"/>
        <v/>
      </c>
      <c r="I164" s="355"/>
      <c r="J164" s="356"/>
      <c r="K164" s="355"/>
      <c r="L164" s="352"/>
    </row>
    <row r="165" spans="1:12" ht="13.2" x14ac:dyDescent="0.25">
      <c r="A165" s="351">
        <v>162</v>
      </c>
      <c r="B165" s="352"/>
      <c r="C165" s="353"/>
      <c r="D165" s="354"/>
      <c r="E165" s="353"/>
      <c r="F165" s="367"/>
      <c r="G165" s="368"/>
      <c r="H165" s="392" t="str">
        <f t="shared" si="2"/>
        <v/>
      </c>
      <c r="I165" s="355"/>
      <c r="J165" s="356"/>
      <c r="K165" s="355"/>
      <c r="L165" s="352"/>
    </row>
    <row r="166" spans="1:12" ht="13.2" x14ac:dyDescent="0.25">
      <c r="A166" s="351">
        <v>163</v>
      </c>
      <c r="B166" s="352"/>
      <c r="C166" s="353"/>
      <c r="D166" s="354"/>
      <c r="E166" s="353"/>
      <c r="F166" s="367"/>
      <c r="G166" s="368"/>
      <c r="H166" s="392" t="str">
        <f t="shared" si="2"/>
        <v/>
      </c>
      <c r="I166" s="355"/>
      <c r="J166" s="356"/>
      <c r="K166" s="355"/>
      <c r="L166" s="352"/>
    </row>
    <row r="167" spans="1:12" ht="13.2" x14ac:dyDescent="0.25">
      <c r="A167" s="351">
        <v>164</v>
      </c>
      <c r="B167" s="352"/>
      <c r="C167" s="353"/>
      <c r="D167" s="354"/>
      <c r="E167" s="353"/>
      <c r="F167" s="367"/>
      <c r="G167" s="368"/>
      <c r="H167" s="392" t="str">
        <f t="shared" si="2"/>
        <v/>
      </c>
      <c r="I167" s="355"/>
      <c r="J167" s="356"/>
      <c r="K167" s="355"/>
      <c r="L167" s="352"/>
    </row>
    <row r="168" spans="1:12" ht="13.2" x14ac:dyDescent="0.25">
      <c r="A168" s="351">
        <v>165</v>
      </c>
      <c r="B168" s="352"/>
      <c r="C168" s="353"/>
      <c r="D168" s="354"/>
      <c r="E168" s="353"/>
      <c r="F168" s="367"/>
      <c r="G168" s="368"/>
      <c r="H168" s="392" t="str">
        <f t="shared" si="2"/>
        <v/>
      </c>
      <c r="I168" s="355"/>
      <c r="J168" s="356"/>
      <c r="K168" s="355"/>
      <c r="L168" s="352"/>
    </row>
    <row r="169" spans="1:12" ht="13.2" x14ac:dyDescent="0.25">
      <c r="A169" s="351">
        <v>166</v>
      </c>
      <c r="B169" s="352"/>
      <c r="C169" s="353"/>
      <c r="D169" s="354"/>
      <c r="E169" s="353"/>
      <c r="F169" s="367"/>
      <c r="G169" s="368"/>
      <c r="H169" s="392" t="str">
        <f t="shared" si="2"/>
        <v/>
      </c>
      <c r="I169" s="355"/>
      <c r="J169" s="356"/>
      <c r="K169" s="355"/>
      <c r="L169" s="352"/>
    </row>
    <row r="170" spans="1:12" ht="13.2" x14ac:dyDescent="0.25">
      <c r="A170" s="351">
        <v>167</v>
      </c>
      <c r="B170" s="352"/>
      <c r="C170" s="353"/>
      <c r="D170" s="354"/>
      <c r="E170" s="353"/>
      <c r="F170" s="367"/>
      <c r="G170" s="368"/>
      <c r="H170" s="392" t="str">
        <f t="shared" si="2"/>
        <v/>
      </c>
      <c r="I170" s="355"/>
      <c r="J170" s="356"/>
      <c r="K170" s="355"/>
      <c r="L170" s="352"/>
    </row>
    <row r="171" spans="1:12" ht="13.2" x14ac:dyDescent="0.25">
      <c r="A171" s="351">
        <v>168</v>
      </c>
      <c r="B171" s="352"/>
      <c r="C171" s="353"/>
      <c r="D171" s="354"/>
      <c r="E171" s="353"/>
      <c r="F171" s="367"/>
      <c r="G171" s="368"/>
      <c r="H171" s="392" t="str">
        <f t="shared" si="2"/>
        <v/>
      </c>
      <c r="I171" s="355"/>
      <c r="J171" s="356"/>
      <c r="K171" s="355"/>
      <c r="L171" s="352"/>
    </row>
    <row r="172" spans="1:12" ht="13.2" x14ac:dyDescent="0.25">
      <c r="A172" s="351">
        <v>169</v>
      </c>
      <c r="B172" s="352"/>
      <c r="C172" s="353"/>
      <c r="D172" s="354"/>
      <c r="E172" s="353"/>
      <c r="F172" s="367"/>
      <c r="G172" s="368"/>
      <c r="H172" s="392" t="str">
        <f t="shared" si="2"/>
        <v/>
      </c>
      <c r="I172" s="355"/>
      <c r="J172" s="356"/>
      <c r="K172" s="355"/>
      <c r="L172" s="352"/>
    </row>
    <row r="173" spans="1:12" ht="13.2" x14ac:dyDescent="0.25">
      <c r="A173" s="351">
        <v>170</v>
      </c>
      <c r="B173" s="352"/>
      <c r="C173" s="353"/>
      <c r="D173" s="354"/>
      <c r="E173" s="353"/>
      <c r="F173" s="367"/>
      <c r="G173" s="368"/>
      <c r="H173" s="392" t="str">
        <f t="shared" si="2"/>
        <v/>
      </c>
      <c r="I173" s="355"/>
      <c r="J173" s="356"/>
      <c r="K173" s="355"/>
      <c r="L173" s="352"/>
    </row>
    <row r="174" spans="1:12" ht="13.2" x14ac:dyDescent="0.25">
      <c r="A174" s="351">
        <v>171</v>
      </c>
      <c r="B174" s="352"/>
      <c r="C174" s="353"/>
      <c r="D174" s="354"/>
      <c r="E174" s="353"/>
      <c r="F174" s="367"/>
      <c r="G174" s="368"/>
      <c r="H174" s="392" t="str">
        <f t="shared" si="2"/>
        <v/>
      </c>
      <c r="I174" s="355"/>
      <c r="J174" s="356"/>
      <c r="K174" s="355"/>
      <c r="L174" s="352"/>
    </row>
    <row r="175" spans="1:12" ht="13.2" x14ac:dyDescent="0.25">
      <c r="A175" s="351">
        <v>172</v>
      </c>
      <c r="B175" s="352"/>
      <c r="C175" s="353"/>
      <c r="D175" s="354"/>
      <c r="E175" s="353"/>
      <c r="F175" s="367"/>
      <c r="G175" s="368"/>
      <c r="H175" s="392" t="str">
        <f t="shared" si="2"/>
        <v/>
      </c>
      <c r="I175" s="355"/>
      <c r="J175" s="356"/>
      <c r="K175" s="355"/>
      <c r="L175" s="352"/>
    </row>
    <row r="176" spans="1:12" ht="13.2" x14ac:dyDescent="0.25">
      <c r="A176" s="351">
        <v>173</v>
      </c>
      <c r="B176" s="352"/>
      <c r="C176" s="353"/>
      <c r="D176" s="354"/>
      <c r="E176" s="353"/>
      <c r="F176" s="367"/>
      <c r="G176" s="368"/>
      <c r="H176" s="392" t="str">
        <f t="shared" si="2"/>
        <v/>
      </c>
      <c r="I176" s="355"/>
      <c r="J176" s="356"/>
      <c r="K176" s="355"/>
      <c r="L176" s="352"/>
    </row>
    <row r="177" spans="1:12" ht="13.2" x14ac:dyDescent="0.25">
      <c r="A177" s="351">
        <v>174</v>
      </c>
      <c r="B177" s="352"/>
      <c r="C177" s="353"/>
      <c r="D177" s="354"/>
      <c r="E177" s="353"/>
      <c r="F177" s="367"/>
      <c r="G177" s="368"/>
      <c r="H177" s="392" t="str">
        <f t="shared" si="2"/>
        <v/>
      </c>
      <c r="I177" s="355"/>
      <c r="J177" s="356"/>
      <c r="K177" s="355"/>
      <c r="L177" s="352"/>
    </row>
    <row r="178" spans="1:12" ht="13.2" x14ac:dyDescent="0.25">
      <c r="A178" s="351">
        <v>175</v>
      </c>
      <c r="B178" s="352"/>
      <c r="C178" s="353"/>
      <c r="D178" s="354"/>
      <c r="E178" s="353"/>
      <c r="F178" s="367"/>
      <c r="G178" s="368"/>
      <c r="H178" s="392" t="str">
        <f t="shared" si="2"/>
        <v/>
      </c>
      <c r="I178" s="355"/>
      <c r="J178" s="356"/>
      <c r="K178" s="355"/>
      <c r="L178" s="352"/>
    </row>
    <row r="179" spans="1:12" ht="13.2" x14ac:dyDescent="0.25">
      <c r="A179" s="351">
        <v>176</v>
      </c>
      <c r="B179" s="352"/>
      <c r="C179" s="353"/>
      <c r="D179" s="354"/>
      <c r="E179" s="353"/>
      <c r="F179" s="367"/>
      <c r="G179" s="368"/>
      <c r="H179" s="392" t="str">
        <f t="shared" si="2"/>
        <v/>
      </c>
      <c r="I179" s="355"/>
      <c r="J179" s="356"/>
      <c r="K179" s="355"/>
      <c r="L179" s="352"/>
    </row>
    <row r="180" spans="1:12" ht="13.2" x14ac:dyDescent="0.25">
      <c r="A180" s="351">
        <v>177</v>
      </c>
      <c r="B180" s="352"/>
      <c r="C180" s="353"/>
      <c r="D180" s="354"/>
      <c r="E180" s="353"/>
      <c r="F180" s="367"/>
      <c r="G180" s="368"/>
      <c r="H180" s="392" t="str">
        <f t="shared" si="2"/>
        <v/>
      </c>
      <c r="I180" s="355"/>
      <c r="J180" s="356"/>
      <c r="K180" s="355"/>
      <c r="L180" s="352"/>
    </row>
    <row r="181" spans="1:12" ht="13.2" x14ac:dyDescent="0.25">
      <c r="A181" s="351">
        <v>178</v>
      </c>
      <c r="B181" s="352"/>
      <c r="C181" s="353"/>
      <c r="D181" s="354"/>
      <c r="E181" s="353"/>
      <c r="F181" s="367"/>
      <c r="G181" s="368"/>
      <c r="H181" s="392" t="str">
        <f t="shared" si="2"/>
        <v/>
      </c>
      <c r="I181" s="355"/>
      <c r="J181" s="356"/>
      <c r="K181" s="355"/>
      <c r="L181" s="352"/>
    </row>
    <row r="182" spans="1:12" ht="13.2" x14ac:dyDescent="0.25">
      <c r="A182" s="351">
        <v>179</v>
      </c>
      <c r="B182" s="352"/>
      <c r="C182" s="353"/>
      <c r="D182" s="354"/>
      <c r="E182" s="353"/>
      <c r="F182" s="367"/>
      <c r="G182" s="368"/>
      <c r="H182" s="392" t="str">
        <f t="shared" si="2"/>
        <v/>
      </c>
      <c r="I182" s="355"/>
      <c r="J182" s="356"/>
      <c r="K182" s="355"/>
      <c r="L182" s="352"/>
    </row>
    <row r="183" spans="1:12" ht="13.2" x14ac:dyDescent="0.25">
      <c r="A183" s="351">
        <v>180</v>
      </c>
      <c r="B183" s="352"/>
      <c r="C183" s="353"/>
      <c r="D183" s="354"/>
      <c r="E183" s="353"/>
      <c r="F183" s="367"/>
      <c r="G183" s="368"/>
      <c r="H183" s="392" t="str">
        <f t="shared" si="2"/>
        <v/>
      </c>
      <c r="I183" s="355"/>
      <c r="J183" s="356"/>
      <c r="K183" s="355"/>
      <c r="L183" s="352"/>
    </row>
    <row r="184" spans="1:12" ht="13.2" x14ac:dyDescent="0.25">
      <c r="A184" s="351">
        <v>181</v>
      </c>
      <c r="B184" s="352"/>
      <c r="C184" s="353"/>
      <c r="D184" s="354"/>
      <c r="E184" s="353"/>
      <c r="F184" s="367"/>
      <c r="G184" s="368"/>
      <c r="H184" s="392" t="str">
        <f t="shared" si="2"/>
        <v/>
      </c>
      <c r="I184" s="355"/>
      <c r="J184" s="356"/>
      <c r="K184" s="355"/>
      <c r="L184" s="352"/>
    </row>
    <row r="185" spans="1:12" ht="13.2" x14ac:dyDescent="0.25">
      <c r="A185" s="351">
        <v>182</v>
      </c>
      <c r="B185" s="352"/>
      <c r="C185" s="353"/>
      <c r="D185" s="354"/>
      <c r="E185" s="353"/>
      <c r="F185" s="367"/>
      <c r="G185" s="368"/>
      <c r="H185" s="392" t="str">
        <f t="shared" si="2"/>
        <v/>
      </c>
      <c r="I185" s="355"/>
      <c r="J185" s="356"/>
      <c r="K185" s="355"/>
      <c r="L185" s="352"/>
    </row>
    <row r="186" spans="1:12" ht="13.2" x14ac:dyDescent="0.25">
      <c r="A186" s="351">
        <v>183</v>
      </c>
      <c r="B186" s="352"/>
      <c r="C186" s="353"/>
      <c r="D186" s="354"/>
      <c r="E186" s="353"/>
      <c r="F186" s="367"/>
      <c r="G186" s="368"/>
      <c r="H186" s="392" t="str">
        <f t="shared" si="2"/>
        <v/>
      </c>
      <c r="I186" s="355"/>
      <c r="J186" s="356"/>
      <c r="K186" s="355"/>
      <c r="L186" s="352"/>
    </row>
    <row r="187" spans="1:12" ht="13.2" x14ac:dyDescent="0.25">
      <c r="A187" s="351">
        <v>184</v>
      </c>
      <c r="B187" s="352"/>
      <c r="C187" s="353"/>
      <c r="D187" s="354"/>
      <c r="E187" s="353"/>
      <c r="F187" s="367"/>
      <c r="G187" s="368"/>
      <c r="H187" s="392" t="str">
        <f t="shared" si="2"/>
        <v/>
      </c>
      <c r="I187" s="355"/>
      <c r="J187" s="356"/>
      <c r="K187" s="355"/>
      <c r="L187" s="352"/>
    </row>
    <row r="188" spans="1:12" ht="13.2" x14ac:dyDescent="0.25">
      <c r="A188" s="351">
        <v>185</v>
      </c>
      <c r="B188" s="352"/>
      <c r="C188" s="353"/>
      <c r="D188" s="354"/>
      <c r="E188" s="353"/>
      <c r="F188" s="367"/>
      <c r="G188" s="368"/>
      <c r="H188" s="392" t="str">
        <f t="shared" si="2"/>
        <v/>
      </c>
      <c r="I188" s="355"/>
      <c r="J188" s="356"/>
      <c r="K188" s="355"/>
      <c r="L188" s="352"/>
    </row>
    <row r="189" spans="1:12" ht="13.2" x14ac:dyDescent="0.25">
      <c r="A189" s="351">
        <v>186</v>
      </c>
      <c r="B189" s="352"/>
      <c r="C189" s="353"/>
      <c r="D189" s="354"/>
      <c r="E189" s="353"/>
      <c r="F189" s="367"/>
      <c r="G189" s="368"/>
      <c r="H189" s="392" t="str">
        <f t="shared" si="2"/>
        <v/>
      </c>
      <c r="I189" s="355"/>
      <c r="J189" s="356"/>
      <c r="K189" s="355"/>
      <c r="L189" s="352"/>
    </row>
    <row r="190" spans="1:12" ht="13.2" x14ac:dyDescent="0.25">
      <c r="A190" s="351">
        <v>187</v>
      </c>
      <c r="B190" s="352"/>
      <c r="C190" s="353"/>
      <c r="D190" s="354"/>
      <c r="E190" s="353"/>
      <c r="F190" s="367"/>
      <c r="G190" s="368"/>
      <c r="H190" s="392" t="str">
        <f t="shared" si="2"/>
        <v/>
      </c>
      <c r="I190" s="355"/>
      <c r="J190" s="356"/>
      <c r="K190" s="355"/>
      <c r="L190" s="352"/>
    </row>
    <row r="191" spans="1:12" ht="13.2" x14ac:dyDescent="0.25">
      <c r="A191" s="351">
        <v>188</v>
      </c>
      <c r="B191" s="352"/>
      <c r="C191" s="353"/>
      <c r="D191" s="354"/>
      <c r="E191" s="353"/>
      <c r="F191" s="367"/>
      <c r="G191" s="368"/>
      <c r="H191" s="392" t="str">
        <f t="shared" si="2"/>
        <v/>
      </c>
      <c r="I191" s="355"/>
      <c r="J191" s="356"/>
      <c r="K191" s="355"/>
      <c r="L191" s="352"/>
    </row>
    <row r="192" spans="1:12" ht="13.2" x14ac:dyDescent="0.25">
      <c r="A192" s="351">
        <v>189</v>
      </c>
      <c r="B192" s="352"/>
      <c r="C192" s="353"/>
      <c r="D192" s="354"/>
      <c r="E192" s="353"/>
      <c r="F192" s="367"/>
      <c r="G192" s="368"/>
      <c r="H192" s="392" t="str">
        <f t="shared" si="2"/>
        <v/>
      </c>
      <c r="I192" s="355"/>
      <c r="J192" s="356"/>
      <c r="K192" s="355"/>
      <c r="L192" s="352"/>
    </row>
    <row r="193" spans="1:12" ht="13.2" x14ac:dyDescent="0.25">
      <c r="A193" s="351">
        <v>190</v>
      </c>
      <c r="B193" s="352"/>
      <c r="C193" s="353"/>
      <c r="D193" s="354"/>
      <c r="E193" s="353"/>
      <c r="F193" s="367"/>
      <c r="G193" s="368"/>
      <c r="H193" s="392" t="str">
        <f t="shared" si="2"/>
        <v/>
      </c>
      <c r="I193" s="355"/>
      <c r="J193" s="356"/>
      <c r="K193" s="355"/>
      <c r="L193" s="352"/>
    </row>
    <row r="194" spans="1:12" ht="13.2" x14ac:dyDescent="0.25">
      <c r="A194" s="351">
        <v>191</v>
      </c>
      <c r="B194" s="352"/>
      <c r="C194" s="353"/>
      <c r="D194" s="354"/>
      <c r="E194" s="353"/>
      <c r="F194" s="367"/>
      <c r="G194" s="368"/>
      <c r="H194" s="392" t="str">
        <f t="shared" si="2"/>
        <v/>
      </c>
      <c r="I194" s="355"/>
      <c r="J194" s="356"/>
      <c r="K194" s="355"/>
      <c r="L194" s="352"/>
    </row>
    <row r="195" spans="1:12" ht="13.2" x14ac:dyDescent="0.25">
      <c r="A195" s="351">
        <v>192</v>
      </c>
      <c r="B195" s="352"/>
      <c r="C195" s="353"/>
      <c r="D195" s="354"/>
      <c r="E195" s="353"/>
      <c r="F195" s="367"/>
      <c r="G195" s="368"/>
      <c r="H195" s="392" t="str">
        <f t="shared" si="2"/>
        <v/>
      </c>
      <c r="I195" s="355"/>
      <c r="J195" s="356"/>
      <c r="K195" s="355"/>
      <c r="L195" s="352"/>
    </row>
    <row r="196" spans="1:12" ht="13.2" x14ac:dyDescent="0.25">
      <c r="A196" s="351">
        <v>193</v>
      </c>
      <c r="B196" s="352"/>
      <c r="C196" s="353"/>
      <c r="D196" s="354"/>
      <c r="E196" s="353"/>
      <c r="F196" s="367"/>
      <c r="G196" s="368"/>
      <c r="H196" s="392" t="str">
        <f t="shared" si="2"/>
        <v/>
      </c>
      <c r="I196" s="355"/>
      <c r="J196" s="356"/>
      <c r="K196" s="355"/>
      <c r="L196" s="352"/>
    </row>
    <row r="197" spans="1:12" ht="13.2" x14ac:dyDescent="0.25">
      <c r="A197" s="351">
        <v>194</v>
      </c>
      <c r="B197" s="352"/>
      <c r="C197" s="353"/>
      <c r="D197" s="354"/>
      <c r="E197" s="353"/>
      <c r="F197" s="367"/>
      <c r="G197" s="368"/>
      <c r="H197" s="392" t="str">
        <f t="shared" ref="H197:H260" si="3">IF(G197="","",IF(LEN(G197)&gt;14,G197,REPLACE(REPLACE(G197,1,3,"XXX"),13,2,"XX")))</f>
        <v/>
      </c>
      <c r="I197" s="355"/>
      <c r="J197" s="356"/>
      <c r="K197" s="355"/>
      <c r="L197" s="352"/>
    </row>
    <row r="198" spans="1:12" ht="13.2" x14ac:dyDescent="0.25">
      <c r="A198" s="351">
        <v>195</v>
      </c>
      <c r="B198" s="352"/>
      <c r="C198" s="353"/>
      <c r="D198" s="354"/>
      <c r="E198" s="353"/>
      <c r="F198" s="367"/>
      <c r="G198" s="368"/>
      <c r="H198" s="392" t="str">
        <f t="shared" si="3"/>
        <v/>
      </c>
      <c r="I198" s="355"/>
      <c r="J198" s="356"/>
      <c r="K198" s="355"/>
      <c r="L198" s="352"/>
    </row>
    <row r="199" spans="1:12" ht="13.2" x14ac:dyDescent="0.25">
      <c r="A199" s="351">
        <v>196</v>
      </c>
      <c r="B199" s="352"/>
      <c r="C199" s="353"/>
      <c r="D199" s="354"/>
      <c r="E199" s="353"/>
      <c r="F199" s="367"/>
      <c r="G199" s="368"/>
      <c r="H199" s="392" t="str">
        <f t="shared" si="3"/>
        <v/>
      </c>
      <c r="I199" s="355"/>
      <c r="J199" s="356"/>
      <c r="K199" s="355"/>
      <c r="L199" s="352"/>
    </row>
    <row r="200" spans="1:12" ht="13.2" x14ac:dyDescent="0.25">
      <c r="A200" s="351">
        <v>197</v>
      </c>
      <c r="B200" s="352"/>
      <c r="C200" s="353"/>
      <c r="D200" s="354"/>
      <c r="E200" s="353"/>
      <c r="F200" s="367"/>
      <c r="G200" s="368"/>
      <c r="H200" s="392" t="str">
        <f t="shared" si="3"/>
        <v/>
      </c>
      <c r="I200" s="355"/>
      <c r="J200" s="356"/>
      <c r="K200" s="355"/>
      <c r="L200" s="352"/>
    </row>
    <row r="201" spans="1:12" ht="13.2" x14ac:dyDescent="0.25">
      <c r="A201" s="351">
        <v>198</v>
      </c>
      <c r="B201" s="352"/>
      <c r="C201" s="353"/>
      <c r="D201" s="354"/>
      <c r="E201" s="353"/>
      <c r="F201" s="367"/>
      <c r="G201" s="368"/>
      <c r="H201" s="392" t="str">
        <f t="shared" si="3"/>
        <v/>
      </c>
      <c r="I201" s="355"/>
      <c r="J201" s="356"/>
      <c r="K201" s="355"/>
      <c r="L201" s="352"/>
    </row>
    <row r="202" spans="1:12" ht="13.2" x14ac:dyDescent="0.25">
      <c r="A202" s="351">
        <v>199</v>
      </c>
      <c r="B202" s="352"/>
      <c r="C202" s="353"/>
      <c r="D202" s="354"/>
      <c r="E202" s="353"/>
      <c r="F202" s="367"/>
      <c r="G202" s="368"/>
      <c r="H202" s="392" t="str">
        <f t="shared" si="3"/>
        <v/>
      </c>
      <c r="I202" s="355"/>
      <c r="J202" s="356"/>
      <c r="K202" s="355"/>
      <c r="L202" s="352"/>
    </row>
    <row r="203" spans="1:12" ht="13.2" x14ac:dyDescent="0.25">
      <c r="A203" s="351">
        <v>200</v>
      </c>
      <c r="B203" s="352"/>
      <c r="C203" s="353"/>
      <c r="D203" s="354"/>
      <c r="E203" s="353"/>
      <c r="F203" s="367"/>
      <c r="G203" s="368"/>
      <c r="H203" s="392" t="str">
        <f t="shared" si="3"/>
        <v/>
      </c>
      <c r="I203" s="355"/>
      <c r="J203" s="356"/>
      <c r="K203" s="355"/>
      <c r="L203" s="352"/>
    </row>
    <row r="204" spans="1:12" ht="13.2" x14ac:dyDescent="0.25">
      <c r="A204" s="351">
        <v>201</v>
      </c>
      <c r="B204" s="352"/>
      <c r="C204" s="353"/>
      <c r="D204" s="354"/>
      <c r="E204" s="353"/>
      <c r="F204" s="367"/>
      <c r="G204" s="368"/>
      <c r="H204" s="392" t="str">
        <f t="shared" si="3"/>
        <v/>
      </c>
      <c r="I204" s="355"/>
      <c r="J204" s="356"/>
      <c r="K204" s="355"/>
      <c r="L204" s="352"/>
    </row>
    <row r="205" spans="1:12" ht="13.2" x14ac:dyDescent="0.25">
      <c r="A205" s="351">
        <v>202</v>
      </c>
      <c r="B205" s="352"/>
      <c r="C205" s="353"/>
      <c r="D205" s="354"/>
      <c r="E205" s="353"/>
      <c r="F205" s="367"/>
      <c r="G205" s="368"/>
      <c r="H205" s="392" t="str">
        <f t="shared" si="3"/>
        <v/>
      </c>
      <c r="I205" s="355"/>
      <c r="J205" s="356"/>
      <c r="K205" s="355"/>
      <c r="L205" s="352"/>
    </row>
    <row r="206" spans="1:12" ht="13.2" x14ac:dyDescent="0.25">
      <c r="A206" s="351">
        <v>203</v>
      </c>
      <c r="B206" s="352"/>
      <c r="C206" s="353"/>
      <c r="D206" s="354"/>
      <c r="E206" s="353"/>
      <c r="F206" s="367"/>
      <c r="G206" s="368"/>
      <c r="H206" s="392" t="str">
        <f t="shared" si="3"/>
        <v/>
      </c>
      <c r="I206" s="355"/>
      <c r="J206" s="356"/>
      <c r="K206" s="355"/>
      <c r="L206" s="352"/>
    </row>
    <row r="207" spans="1:12" ht="13.2" x14ac:dyDescent="0.25">
      <c r="A207" s="351">
        <v>204</v>
      </c>
      <c r="B207" s="352"/>
      <c r="C207" s="353"/>
      <c r="D207" s="354"/>
      <c r="E207" s="353"/>
      <c r="F207" s="367"/>
      <c r="G207" s="368"/>
      <c r="H207" s="392" t="str">
        <f t="shared" si="3"/>
        <v/>
      </c>
      <c r="I207" s="355"/>
      <c r="J207" s="356"/>
      <c r="K207" s="355"/>
      <c r="L207" s="352"/>
    </row>
    <row r="208" spans="1:12" ht="13.2" x14ac:dyDescent="0.25">
      <c r="A208" s="351">
        <v>205</v>
      </c>
      <c r="B208" s="352"/>
      <c r="C208" s="353"/>
      <c r="D208" s="354"/>
      <c r="E208" s="353"/>
      <c r="F208" s="367"/>
      <c r="G208" s="368"/>
      <c r="H208" s="392" t="str">
        <f t="shared" si="3"/>
        <v/>
      </c>
      <c r="I208" s="355"/>
      <c r="J208" s="356"/>
      <c r="K208" s="355"/>
      <c r="L208" s="352"/>
    </row>
    <row r="209" spans="1:12" ht="13.2" x14ac:dyDescent="0.25">
      <c r="A209" s="351">
        <v>206</v>
      </c>
      <c r="B209" s="352"/>
      <c r="C209" s="353"/>
      <c r="D209" s="354"/>
      <c r="E209" s="353"/>
      <c r="F209" s="367"/>
      <c r="G209" s="368"/>
      <c r="H209" s="392" t="str">
        <f t="shared" si="3"/>
        <v/>
      </c>
      <c r="I209" s="355"/>
      <c r="J209" s="356"/>
      <c r="K209" s="355"/>
      <c r="L209" s="352"/>
    </row>
    <row r="210" spans="1:12" ht="13.2" x14ac:dyDescent="0.25">
      <c r="A210" s="351">
        <v>207</v>
      </c>
      <c r="B210" s="352"/>
      <c r="C210" s="353"/>
      <c r="D210" s="354"/>
      <c r="E210" s="353"/>
      <c r="F210" s="367"/>
      <c r="G210" s="368"/>
      <c r="H210" s="392" t="str">
        <f t="shared" si="3"/>
        <v/>
      </c>
      <c r="I210" s="355"/>
      <c r="J210" s="356"/>
      <c r="K210" s="355"/>
      <c r="L210" s="352"/>
    </row>
    <row r="211" spans="1:12" ht="13.2" x14ac:dyDescent="0.25">
      <c r="A211" s="351">
        <v>208</v>
      </c>
      <c r="B211" s="352"/>
      <c r="C211" s="353"/>
      <c r="D211" s="354"/>
      <c r="E211" s="353"/>
      <c r="F211" s="367"/>
      <c r="G211" s="368"/>
      <c r="H211" s="392" t="str">
        <f t="shared" si="3"/>
        <v/>
      </c>
      <c r="I211" s="355"/>
      <c r="J211" s="356"/>
      <c r="K211" s="355"/>
      <c r="L211" s="352"/>
    </row>
    <row r="212" spans="1:12" ht="13.2" x14ac:dyDescent="0.25">
      <c r="A212" s="351">
        <v>209</v>
      </c>
      <c r="B212" s="352"/>
      <c r="C212" s="353"/>
      <c r="D212" s="354"/>
      <c r="E212" s="353"/>
      <c r="F212" s="367"/>
      <c r="G212" s="368"/>
      <c r="H212" s="392" t="str">
        <f t="shared" si="3"/>
        <v/>
      </c>
      <c r="I212" s="355"/>
      <c r="J212" s="356"/>
      <c r="K212" s="355"/>
      <c r="L212" s="352"/>
    </row>
    <row r="213" spans="1:12" ht="13.2" x14ac:dyDescent="0.25">
      <c r="A213" s="351">
        <v>210</v>
      </c>
      <c r="B213" s="352"/>
      <c r="C213" s="353"/>
      <c r="D213" s="354"/>
      <c r="E213" s="353"/>
      <c r="F213" s="367"/>
      <c r="G213" s="368"/>
      <c r="H213" s="392" t="str">
        <f t="shared" si="3"/>
        <v/>
      </c>
      <c r="I213" s="355"/>
      <c r="J213" s="356"/>
      <c r="K213" s="355"/>
      <c r="L213" s="352"/>
    </row>
    <row r="214" spans="1:12" ht="13.2" x14ac:dyDescent="0.25">
      <c r="A214" s="351">
        <v>211</v>
      </c>
      <c r="B214" s="352"/>
      <c r="C214" s="353"/>
      <c r="D214" s="354"/>
      <c r="E214" s="353"/>
      <c r="F214" s="367"/>
      <c r="G214" s="368"/>
      <c r="H214" s="392" t="str">
        <f t="shared" si="3"/>
        <v/>
      </c>
      <c r="I214" s="355"/>
      <c r="J214" s="356"/>
      <c r="K214" s="355"/>
      <c r="L214" s="352"/>
    </row>
    <row r="215" spans="1:12" ht="13.2" x14ac:dyDescent="0.25">
      <c r="A215" s="351">
        <v>212</v>
      </c>
      <c r="B215" s="352"/>
      <c r="C215" s="353"/>
      <c r="D215" s="354"/>
      <c r="E215" s="353"/>
      <c r="F215" s="367"/>
      <c r="G215" s="368"/>
      <c r="H215" s="392" t="str">
        <f t="shared" si="3"/>
        <v/>
      </c>
      <c r="I215" s="355"/>
      <c r="J215" s="356"/>
      <c r="K215" s="355"/>
      <c r="L215" s="352"/>
    </row>
    <row r="216" spans="1:12" ht="13.2" x14ac:dyDescent="0.25">
      <c r="A216" s="351">
        <v>213</v>
      </c>
      <c r="B216" s="352"/>
      <c r="C216" s="353"/>
      <c r="D216" s="354"/>
      <c r="E216" s="353"/>
      <c r="F216" s="367"/>
      <c r="G216" s="368"/>
      <c r="H216" s="392" t="str">
        <f t="shared" si="3"/>
        <v/>
      </c>
      <c r="I216" s="355"/>
      <c r="J216" s="356"/>
      <c r="K216" s="355"/>
      <c r="L216" s="352"/>
    </row>
    <row r="217" spans="1:12" ht="13.2" x14ac:dyDescent="0.25">
      <c r="A217" s="351">
        <v>214</v>
      </c>
      <c r="B217" s="352"/>
      <c r="C217" s="353"/>
      <c r="D217" s="354"/>
      <c r="E217" s="353"/>
      <c r="F217" s="367"/>
      <c r="G217" s="368"/>
      <c r="H217" s="392" t="str">
        <f t="shared" si="3"/>
        <v/>
      </c>
      <c r="I217" s="355"/>
      <c r="J217" s="356"/>
      <c r="K217" s="355"/>
      <c r="L217" s="352"/>
    </row>
    <row r="218" spans="1:12" ht="13.2" x14ac:dyDescent="0.25">
      <c r="A218" s="351">
        <v>215</v>
      </c>
      <c r="B218" s="352"/>
      <c r="C218" s="353"/>
      <c r="D218" s="354"/>
      <c r="E218" s="353"/>
      <c r="F218" s="367"/>
      <c r="G218" s="368"/>
      <c r="H218" s="392" t="str">
        <f t="shared" si="3"/>
        <v/>
      </c>
      <c r="I218" s="355"/>
      <c r="J218" s="356"/>
      <c r="K218" s="355"/>
      <c r="L218" s="352"/>
    </row>
    <row r="219" spans="1:12" ht="13.2" x14ac:dyDescent="0.25">
      <c r="A219" s="351">
        <v>216</v>
      </c>
      <c r="B219" s="352"/>
      <c r="C219" s="353"/>
      <c r="D219" s="354"/>
      <c r="E219" s="353"/>
      <c r="F219" s="367"/>
      <c r="G219" s="368"/>
      <c r="H219" s="392" t="str">
        <f t="shared" si="3"/>
        <v/>
      </c>
      <c r="I219" s="355"/>
      <c r="J219" s="356"/>
      <c r="K219" s="355"/>
      <c r="L219" s="352"/>
    </row>
    <row r="220" spans="1:12" ht="13.2" x14ac:dyDescent="0.25">
      <c r="A220" s="351">
        <v>217</v>
      </c>
      <c r="B220" s="352"/>
      <c r="C220" s="353"/>
      <c r="D220" s="354"/>
      <c r="E220" s="353"/>
      <c r="F220" s="367"/>
      <c r="G220" s="368"/>
      <c r="H220" s="392" t="str">
        <f t="shared" si="3"/>
        <v/>
      </c>
      <c r="I220" s="355"/>
      <c r="J220" s="356"/>
      <c r="K220" s="355"/>
      <c r="L220" s="352"/>
    </row>
    <row r="221" spans="1:12" ht="13.2" x14ac:dyDescent="0.25">
      <c r="A221" s="351">
        <v>218</v>
      </c>
      <c r="B221" s="352"/>
      <c r="C221" s="353"/>
      <c r="D221" s="354"/>
      <c r="E221" s="353"/>
      <c r="F221" s="367"/>
      <c r="G221" s="368"/>
      <c r="H221" s="392" t="str">
        <f t="shared" si="3"/>
        <v/>
      </c>
      <c r="I221" s="355"/>
      <c r="J221" s="356"/>
      <c r="K221" s="355"/>
      <c r="L221" s="352"/>
    </row>
    <row r="222" spans="1:12" ht="13.2" x14ac:dyDescent="0.25">
      <c r="A222" s="351">
        <v>219</v>
      </c>
      <c r="B222" s="352"/>
      <c r="C222" s="353"/>
      <c r="D222" s="354"/>
      <c r="E222" s="353"/>
      <c r="F222" s="367"/>
      <c r="G222" s="368"/>
      <c r="H222" s="392" t="str">
        <f t="shared" si="3"/>
        <v/>
      </c>
      <c r="I222" s="355"/>
      <c r="J222" s="356"/>
      <c r="K222" s="355"/>
      <c r="L222" s="352"/>
    </row>
    <row r="223" spans="1:12" ht="13.2" x14ac:dyDescent="0.25">
      <c r="A223" s="351">
        <v>220</v>
      </c>
      <c r="B223" s="352"/>
      <c r="C223" s="353"/>
      <c r="D223" s="354"/>
      <c r="E223" s="353"/>
      <c r="F223" s="367"/>
      <c r="G223" s="368"/>
      <c r="H223" s="392" t="str">
        <f t="shared" si="3"/>
        <v/>
      </c>
      <c r="I223" s="355"/>
      <c r="J223" s="356"/>
      <c r="K223" s="355"/>
      <c r="L223" s="352"/>
    </row>
    <row r="224" spans="1:12" ht="13.2" x14ac:dyDescent="0.25">
      <c r="A224" s="351">
        <v>221</v>
      </c>
      <c r="B224" s="352"/>
      <c r="C224" s="353"/>
      <c r="D224" s="354"/>
      <c r="E224" s="353"/>
      <c r="F224" s="367"/>
      <c r="G224" s="368"/>
      <c r="H224" s="392" t="str">
        <f t="shared" si="3"/>
        <v/>
      </c>
      <c r="I224" s="355"/>
      <c r="J224" s="356"/>
      <c r="K224" s="355"/>
      <c r="L224" s="352"/>
    </row>
    <row r="225" spans="1:12" ht="13.2" x14ac:dyDescent="0.25">
      <c r="A225" s="351">
        <v>222</v>
      </c>
      <c r="B225" s="352"/>
      <c r="C225" s="353"/>
      <c r="D225" s="354"/>
      <c r="E225" s="353"/>
      <c r="F225" s="367"/>
      <c r="G225" s="368"/>
      <c r="H225" s="392" t="str">
        <f t="shared" si="3"/>
        <v/>
      </c>
      <c r="I225" s="355"/>
      <c r="J225" s="356"/>
      <c r="K225" s="355"/>
      <c r="L225" s="352"/>
    </row>
    <row r="226" spans="1:12" ht="13.2" x14ac:dyDescent="0.25">
      <c r="A226" s="351">
        <v>223</v>
      </c>
      <c r="B226" s="352"/>
      <c r="C226" s="353"/>
      <c r="D226" s="354"/>
      <c r="E226" s="353"/>
      <c r="F226" s="367"/>
      <c r="G226" s="368"/>
      <c r="H226" s="392" t="str">
        <f t="shared" si="3"/>
        <v/>
      </c>
      <c r="I226" s="355"/>
      <c r="J226" s="356"/>
      <c r="K226" s="355"/>
      <c r="L226" s="352"/>
    </row>
    <row r="227" spans="1:12" ht="13.2" x14ac:dyDescent="0.25">
      <c r="A227" s="351">
        <v>224</v>
      </c>
      <c r="B227" s="352"/>
      <c r="C227" s="353"/>
      <c r="D227" s="354"/>
      <c r="E227" s="353"/>
      <c r="F227" s="367"/>
      <c r="G227" s="368"/>
      <c r="H227" s="392" t="str">
        <f t="shared" si="3"/>
        <v/>
      </c>
      <c r="I227" s="355"/>
      <c r="J227" s="356"/>
      <c r="K227" s="355"/>
      <c r="L227" s="352"/>
    </row>
    <row r="228" spans="1:12" ht="13.2" x14ac:dyDescent="0.25">
      <c r="A228" s="351">
        <v>225</v>
      </c>
      <c r="B228" s="352"/>
      <c r="C228" s="353"/>
      <c r="D228" s="354"/>
      <c r="E228" s="353"/>
      <c r="F228" s="367"/>
      <c r="G228" s="368"/>
      <c r="H228" s="392" t="str">
        <f t="shared" si="3"/>
        <v/>
      </c>
      <c r="I228" s="355"/>
      <c r="J228" s="356"/>
      <c r="K228" s="355"/>
      <c r="L228" s="352"/>
    </row>
    <row r="229" spans="1:12" ht="13.2" x14ac:dyDescent="0.25">
      <c r="A229" s="351">
        <v>226</v>
      </c>
      <c r="B229" s="352"/>
      <c r="C229" s="353"/>
      <c r="D229" s="354"/>
      <c r="E229" s="353"/>
      <c r="F229" s="367"/>
      <c r="G229" s="368"/>
      <c r="H229" s="392" t="str">
        <f t="shared" si="3"/>
        <v/>
      </c>
      <c r="I229" s="355"/>
      <c r="J229" s="356"/>
      <c r="K229" s="355"/>
      <c r="L229" s="352"/>
    </row>
    <row r="230" spans="1:12" ht="13.2" x14ac:dyDescent="0.25">
      <c r="A230" s="351">
        <v>227</v>
      </c>
      <c r="B230" s="352"/>
      <c r="C230" s="353"/>
      <c r="D230" s="354"/>
      <c r="E230" s="353"/>
      <c r="F230" s="367"/>
      <c r="G230" s="368"/>
      <c r="H230" s="392" t="str">
        <f t="shared" si="3"/>
        <v/>
      </c>
      <c r="I230" s="355"/>
      <c r="J230" s="356"/>
      <c r="K230" s="355"/>
      <c r="L230" s="352"/>
    </row>
    <row r="231" spans="1:12" ht="13.2" x14ac:dyDescent="0.25">
      <c r="A231" s="351">
        <v>228</v>
      </c>
      <c r="B231" s="352"/>
      <c r="C231" s="353"/>
      <c r="D231" s="354"/>
      <c r="E231" s="353"/>
      <c r="F231" s="367"/>
      <c r="G231" s="368"/>
      <c r="H231" s="392" t="str">
        <f t="shared" si="3"/>
        <v/>
      </c>
      <c r="I231" s="355"/>
      <c r="J231" s="356"/>
      <c r="K231" s="355"/>
      <c r="L231" s="352"/>
    </row>
    <row r="232" spans="1:12" ht="13.2" x14ac:dyDescent="0.25">
      <c r="A232" s="351">
        <v>229</v>
      </c>
      <c r="B232" s="352"/>
      <c r="C232" s="353"/>
      <c r="D232" s="354"/>
      <c r="E232" s="353"/>
      <c r="F232" s="367"/>
      <c r="G232" s="368"/>
      <c r="H232" s="392" t="str">
        <f t="shared" si="3"/>
        <v/>
      </c>
      <c r="I232" s="355"/>
      <c r="J232" s="356"/>
      <c r="K232" s="355"/>
      <c r="L232" s="352"/>
    </row>
    <row r="233" spans="1:12" ht="13.2" x14ac:dyDescent="0.25">
      <c r="A233" s="351">
        <v>230</v>
      </c>
      <c r="B233" s="352"/>
      <c r="C233" s="353"/>
      <c r="D233" s="354"/>
      <c r="E233" s="353"/>
      <c r="F233" s="367"/>
      <c r="G233" s="368"/>
      <c r="H233" s="392" t="str">
        <f t="shared" si="3"/>
        <v/>
      </c>
      <c r="I233" s="355"/>
      <c r="J233" s="356"/>
      <c r="K233" s="355"/>
      <c r="L233" s="352"/>
    </row>
    <row r="234" spans="1:12" ht="13.2" x14ac:dyDescent="0.25">
      <c r="A234" s="351">
        <v>231</v>
      </c>
      <c r="B234" s="352"/>
      <c r="C234" s="353"/>
      <c r="D234" s="354"/>
      <c r="E234" s="353"/>
      <c r="F234" s="367"/>
      <c r="G234" s="368"/>
      <c r="H234" s="392" t="str">
        <f t="shared" si="3"/>
        <v/>
      </c>
      <c r="I234" s="355"/>
      <c r="J234" s="356"/>
      <c r="K234" s="355"/>
      <c r="L234" s="352"/>
    </row>
    <row r="235" spans="1:12" ht="13.2" x14ac:dyDescent="0.25">
      <c r="A235" s="351">
        <v>232</v>
      </c>
      <c r="B235" s="352"/>
      <c r="C235" s="353"/>
      <c r="D235" s="354"/>
      <c r="E235" s="353"/>
      <c r="F235" s="367"/>
      <c r="G235" s="368"/>
      <c r="H235" s="392" t="str">
        <f t="shared" si="3"/>
        <v/>
      </c>
      <c r="I235" s="355"/>
      <c r="J235" s="356"/>
      <c r="K235" s="355"/>
      <c r="L235" s="352"/>
    </row>
    <row r="236" spans="1:12" ht="13.2" x14ac:dyDescent="0.25">
      <c r="A236" s="351">
        <v>233</v>
      </c>
      <c r="B236" s="352"/>
      <c r="C236" s="353"/>
      <c r="D236" s="354"/>
      <c r="E236" s="353"/>
      <c r="F236" s="367"/>
      <c r="G236" s="368"/>
      <c r="H236" s="392" t="str">
        <f t="shared" si="3"/>
        <v/>
      </c>
      <c r="I236" s="355"/>
      <c r="J236" s="356"/>
      <c r="K236" s="355"/>
      <c r="L236" s="352"/>
    </row>
    <row r="237" spans="1:12" ht="13.2" x14ac:dyDescent="0.25">
      <c r="A237" s="351">
        <v>234</v>
      </c>
      <c r="B237" s="352"/>
      <c r="C237" s="353"/>
      <c r="D237" s="354"/>
      <c r="E237" s="353"/>
      <c r="F237" s="367"/>
      <c r="G237" s="368"/>
      <c r="H237" s="392" t="str">
        <f t="shared" si="3"/>
        <v/>
      </c>
      <c r="I237" s="355"/>
      <c r="J237" s="356"/>
      <c r="K237" s="355"/>
      <c r="L237" s="352"/>
    </row>
    <row r="238" spans="1:12" ht="13.2" x14ac:dyDescent="0.25">
      <c r="A238" s="351">
        <v>235</v>
      </c>
      <c r="B238" s="352"/>
      <c r="C238" s="353"/>
      <c r="D238" s="354"/>
      <c r="E238" s="353"/>
      <c r="F238" s="367"/>
      <c r="G238" s="368"/>
      <c r="H238" s="392" t="str">
        <f t="shared" si="3"/>
        <v/>
      </c>
      <c r="I238" s="355"/>
      <c r="J238" s="356"/>
      <c r="K238" s="355"/>
      <c r="L238" s="352"/>
    </row>
    <row r="239" spans="1:12" ht="13.2" x14ac:dyDescent="0.25">
      <c r="A239" s="351">
        <v>236</v>
      </c>
      <c r="B239" s="352"/>
      <c r="C239" s="353"/>
      <c r="D239" s="354"/>
      <c r="E239" s="353"/>
      <c r="F239" s="367"/>
      <c r="G239" s="368"/>
      <c r="H239" s="392" t="str">
        <f t="shared" si="3"/>
        <v/>
      </c>
      <c r="I239" s="355"/>
      <c r="J239" s="356"/>
      <c r="K239" s="355"/>
      <c r="L239" s="352"/>
    </row>
    <row r="240" spans="1:12" ht="13.2" x14ac:dyDescent="0.25">
      <c r="A240" s="351">
        <v>237</v>
      </c>
      <c r="B240" s="352"/>
      <c r="C240" s="353"/>
      <c r="D240" s="354"/>
      <c r="E240" s="353"/>
      <c r="F240" s="367"/>
      <c r="G240" s="368"/>
      <c r="H240" s="392" t="str">
        <f t="shared" si="3"/>
        <v/>
      </c>
      <c r="I240" s="355"/>
      <c r="J240" s="356"/>
      <c r="K240" s="355"/>
      <c r="L240" s="352"/>
    </row>
    <row r="241" spans="1:12" ht="13.2" x14ac:dyDescent="0.25">
      <c r="A241" s="351">
        <v>238</v>
      </c>
      <c r="B241" s="352"/>
      <c r="C241" s="353"/>
      <c r="D241" s="354"/>
      <c r="E241" s="353"/>
      <c r="F241" s="367"/>
      <c r="G241" s="368"/>
      <c r="H241" s="392" t="str">
        <f t="shared" si="3"/>
        <v/>
      </c>
      <c r="I241" s="355"/>
      <c r="J241" s="356"/>
      <c r="K241" s="355"/>
      <c r="L241" s="352"/>
    </row>
    <row r="242" spans="1:12" ht="13.2" x14ac:dyDescent="0.25">
      <c r="A242" s="351">
        <v>239</v>
      </c>
      <c r="B242" s="352"/>
      <c r="C242" s="353"/>
      <c r="D242" s="354"/>
      <c r="E242" s="353"/>
      <c r="F242" s="367"/>
      <c r="G242" s="368"/>
      <c r="H242" s="392" t="str">
        <f t="shared" si="3"/>
        <v/>
      </c>
      <c r="I242" s="355"/>
      <c r="J242" s="356"/>
      <c r="K242" s="355"/>
      <c r="L242" s="352"/>
    </row>
    <row r="243" spans="1:12" ht="13.2" x14ac:dyDescent="0.25">
      <c r="A243" s="351">
        <v>240</v>
      </c>
      <c r="B243" s="352"/>
      <c r="C243" s="353"/>
      <c r="D243" s="354"/>
      <c r="E243" s="353"/>
      <c r="F243" s="367"/>
      <c r="G243" s="368"/>
      <c r="H243" s="392" t="str">
        <f t="shared" si="3"/>
        <v/>
      </c>
      <c r="I243" s="355"/>
      <c r="J243" s="356"/>
      <c r="K243" s="355"/>
      <c r="L243" s="352"/>
    </row>
    <row r="244" spans="1:12" ht="13.2" x14ac:dyDescent="0.25">
      <c r="A244" s="351">
        <v>241</v>
      </c>
      <c r="B244" s="352"/>
      <c r="C244" s="353"/>
      <c r="D244" s="354"/>
      <c r="E244" s="353"/>
      <c r="F244" s="367"/>
      <c r="G244" s="368"/>
      <c r="H244" s="392" t="str">
        <f t="shared" si="3"/>
        <v/>
      </c>
      <c r="I244" s="355"/>
      <c r="J244" s="356"/>
      <c r="K244" s="355"/>
      <c r="L244" s="352"/>
    </row>
    <row r="245" spans="1:12" ht="13.2" x14ac:dyDescent="0.25">
      <c r="A245" s="351">
        <v>242</v>
      </c>
      <c r="B245" s="352"/>
      <c r="C245" s="353"/>
      <c r="D245" s="354"/>
      <c r="E245" s="353"/>
      <c r="F245" s="367"/>
      <c r="G245" s="368"/>
      <c r="H245" s="392" t="str">
        <f t="shared" si="3"/>
        <v/>
      </c>
      <c r="I245" s="355"/>
      <c r="J245" s="356"/>
      <c r="K245" s="355"/>
      <c r="L245" s="352"/>
    </row>
    <row r="246" spans="1:12" ht="13.2" x14ac:dyDescent="0.25">
      <c r="A246" s="351">
        <v>243</v>
      </c>
      <c r="B246" s="352"/>
      <c r="C246" s="353"/>
      <c r="D246" s="354"/>
      <c r="E246" s="353"/>
      <c r="F246" s="367"/>
      <c r="G246" s="368"/>
      <c r="H246" s="392" t="str">
        <f t="shared" si="3"/>
        <v/>
      </c>
      <c r="I246" s="355"/>
      <c r="J246" s="356"/>
      <c r="K246" s="355"/>
      <c r="L246" s="352"/>
    </row>
    <row r="247" spans="1:12" ht="13.2" x14ac:dyDescent="0.25">
      <c r="A247" s="351">
        <v>244</v>
      </c>
      <c r="B247" s="352"/>
      <c r="C247" s="353"/>
      <c r="D247" s="354"/>
      <c r="E247" s="353"/>
      <c r="F247" s="367"/>
      <c r="G247" s="368"/>
      <c r="H247" s="392" t="str">
        <f t="shared" si="3"/>
        <v/>
      </c>
      <c r="I247" s="355"/>
      <c r="J247" s="356"/>
      <c r="K247" s="355"/>
      <c r="L247" s="352"/>
    </row>
    <row r="248" spans="1:12" ht="13.2" x14ac:dyDescent="0.25">
      <c r="A248" s="351">
        <v>245</v>
      </c>
      <c r="B248" s="352"/>
      <c r="C248" s="353"/>
      <c r="D248" s="354"/>
      <c r="E248" s="353"/>
      <c r="F248" s="367"/>
      <c r="G248" s="368"/>
      <c r="H248" s="392" t="str">
        <f t="shared" si="3"/>
        <v/>
      </c>
      <c r="I248" s="355"/>
      <c r="J248" s="356"/>
      <c r="K248" s="355"/>
      <c r="L248" s="352"/>
    </row>
    <row r="249" spans="1:12" ht="13.2" x14ac:dyDescent="0.25">
      <c r="A249" s="351">
        <v>246</v>
      </c>
      <c r="B249" s="352"/>
      <c r="C249" s="353"/>
      <c r="D249" s="354"/>
      <c r="E249" s="353"/>
      <c r="F249" s="367"/>
      <c r="G249" s="368"/>
      <c r="H249" s="392" t="str">
        <f t="shared" si="3"/>
        <v/>
      </c>
      <c r="I249" s="355"/>
      <c r="J249" s="356"/>
      <c r="K249" s="355"/>
      <c r="L249" s="352"/>
    </row>
    <row r="250" spans="1:12" ht="13.2" x14ac:dyDescent="0.25">
      <c r="A250" s="351">
        <v>247</v>
      </c>
      <c r="B250" s="352"/>
      <c r="C250" s="353"/>
      <c r="D250" s="354"/>
      <c r="E250" s="353"/>
      <c r="F250" s="367"/>
      <c r="G250" s="368"/>
      <c r="H250" s="392" t="str">
        <f t="shared" si="3"/>
        <v/>
      </c>
      <c r="I250" s="355"/>
      <c r="J250" s="356"/>
      <c r="K250" s="355"/>
      <c r="L250" s="352"/>
    </row>
    <row r="251" spans="1:12" ht="13.2" x14ac:dyDescent="0.25">
      <c r="A251" s="351">
        <v>248</v>
      </c>
      <c r="B251" s="352"/>
      <c r="C251" s="353"/>
      <c r="D251" s="354"/>
      <c r="E251" s="353"/>
      <c r="F251" s="367"/>
      <c r="G251" s="368"/>
      <c r="H251" s="392" t="str">
        <f t="shared" si="3"/>
        <v/>
      </c>
      <c r="I251" s="355"/>
      <c r="J251" s="356"/>
      <c r="K251" s="355"/>
      <c r="L251" s="352"/>
    </row>
    <row r="252" spans="1:12" ht="13.2" x14ac:dyDescent="0.25">
      <c r="A252" s="351">
        <v>249</v>
      </c>
      <c r="B252" s="352"/>
      <c r="C252" s="353"/>
      <c r="D252" s="354"/>
      <c r="E252" s="353"/>
      <c r="F252" s="367"/>
      <c r="G252" s="368"/>
      <c r="H252" s="392" t="str">
        <f t="shared" si="3"/>
        <v/>
      </c>
      <c r="I252" s="355"/>
      <c r="J252" s="356"/>
      <c r="K252" s="355"/>
      <c r="L252" s="352"/>
    </row>
    <row r="253" spans="1:12" ht="13.2" x14ac:dyDescent="0.25">
      <c r="A253" s="351">
        <v>250</v>
      </c>
      <c r="B253" s="352"/>
      <c r="C253" s="353"/>
      <c r="D253" s="354"/>
      <c r="E253" s="353"/>
      <c r="F253" s="367"/>
      <c r="G253" s="368"/>
      <c r="H253" s="392" t="str">
        <f t="shared" si="3"/>
        <v/>
      </c>
      <c r="I253" s="355"/>
      <c r="J253" s="356"/>
      <c r="K253" s="355"/>
      <c r="L253" s="352"/>
    </row>
    <row r="254" spans="1:12" ht="13.2" x14ac:dyDescent="0.25">
      <c r="A254" s="351">
        <v>251</v>
      </c>
      <c r="B254" s="352"/>
      <c r="C254" s="353"/>
      <c r="D254" s="354"/>
      <c r="E254" s="353"/>
      <c r="F254" s="367"/>
      <c r="G254" s="368"/>
      <c r="H254" s="392" t="str">
        <f t="shared" si="3"/>
        <v/>
      </c>
      <c r="I254" s="355"/>
      <c r="J254" s="356"/>
      <c r="K254" s="355"/>
      <c r="L254" s="352"/>
    </row>
    <row r="255" spans="1:12" ht="13.2" x14ac:dyDescent="0.25">
      <c r="A255" s="351">
        <v>252</v>
      </c>
      <c r="B255" s="352"/>
      <c r="C255" s="353"/>
      <c r="D255" s="354"/>
      <c r="E255" s="353"/>
      <c r="F255" s="367"/>
      <c r="G255" s="368"/>
      <c r="H255" s="392" t="str">
        <f t="shared" si="3"/>
        <v/>
      </c>
      <c r="I255" s="355"/>
      <c r="J255" s="356"/>
      <c r="K255" s="355"/>
      <c r="L255" s="352"/>
    </row>
    <row r="256" spans="1:12" ht="13.2" x14ac:dyDescent="0.25">
      <c r="A256" s="351">
        <v>253</v>
      </c>
      <c r="B256" s="352"/>
      <c r="C256" s="353"/>
      <c r="D256" s="354"/>
      <c r="E256" s="353"/>
      <c r="F256" s="367"/>
      <c r="G256" s="368"/>
      <c r="H256" s="392" t="str">
        <f t="shared" si="3"/>
        <v/>
      </c>
      <c r="I256" s="355"/>
      <c r="J256" s="356"/>
      <c r="K256" s="355"/>
      <c r="L256" s="352"/>
    </row>
    <row r="257" spans="1:12" ht="13.2" x14ac:dyDescent="0.25">
      <c r="A257" s="351">
        <v>254</v>
      </c>
      <c r="B257" s="352"/>
      <c r="C257" s="353"/>
      <c r="D257" s="354"/>
      <c r="E257" s="353"/>
      <c r="F257" s="367"/>
      <c r="G257" s="368"/>
      <c r="H257" s="392" t="str">
        <f t="shared" si="3"/>
        <v/>
      </c>
      <c r="I257" s="355"/>
      <c r="J257" s="356"/>
      <c r="K257" s="355"/>
      <c r="L257" s="352"/>
    </row>
    <row r="258" spans="1:12" ht="13.2" x14ac:dyDescent="0.25">
      <c r="A258" s="351">
        <v>255</v>
      </c>
      <c r="B258" s="352"/>
      <c r="C258" s="353"/>
      <c r="D258" s="354"/>
      <c r="E258" s="353"/>
      <c r="F258" s="367"/>
      <c r="G258" s="368"/>
      <c r="H258" s="392" t="str">
        <f t="shared" si="3"/>
        <v/>
      </c>
      <c r="I258" s="355"/>
      <c r="J258" s="356"/>
      <c r="K258" s="355"/>
      <c r="L258" s="352"/>
    </row>
    <row r="259" spans="1:12" ht="13.2" x14ac:dyDescent="0.25">
      <c r="A259" s="351">
        <v>256</v>
      </c>
      <c r="B259" s="352"/>
      <c r="C259" s="353"/>
      <c r="D259" s="354"/>
      <c r="E259" s="353"/>
      <c r="F259" s="367"/>
      <c r="G259" s="368"/>
      <c r="H259" s="392" t="str">
        <f t="shared" si="3"/>
        <v/>
      </c>
      <c r="I259" s="355"/>
      <c r="J259" s="356"/>
      <c r="K259" s="355"/>
      <c r="L259" s="352"/>
    </row>
    <row r="260" spans="1:12" ht="13.2" x14ac:dyDescent="0.25">
      <c r="A260" s="351">
        <v>257</v>
      </c>
      <c r="B260" s="352"/>
      <c r="C260" s="353"/>
      <c r="D260" s="354"/>
      <c r="E260" s="353"/>
      <c r="F260" s="367"/>
      <c r="G260" s="368"/>
      <c r="H260" s="392" t="str">
        <f t="shared" si="3"/>
        <v/>
      </c>
      <c r="I260" s="355"/>
      <c r="J260" s="356"/>
      <c r="K260" s="355"/>
      <c r="L260" s="352"/>
    </row>
    <row r="261" spans="1:12" ht="13.2" x14ac:dyDescent="0.25">
      <c r="A261" s="351">
        <v>258</v>
      </c>
      <c r="B261" s="352"/>
      <c r="C261" s="353"/>
      <c r="D261" s="354"/>
      <c r="E261" s="353"/>
      <c r="F261" s="367"/>
      <c r="G261" s="368"/>
      <c r="H261" s="392" t="str">
        <f t="shared" ref="H261:H324" si="4">IF(G261="","",IF(LEN(G261)&gt;14,G261,REPLACE(REPLACE(G261,1,3,"XXX"),13,2,"XX")))</f>
        <v/>
      </c>
      <c r="I261" s="355"/>
      <c r="J261" s="356"/>
      <c r="K261" s="355"/>
      <c r="L261" s="352"/>
    </row>
    <row r="262" spans="1:12" ht="13.2" x14ac:dyDescent="0.25">
      <c r="A262" s="351">
        <v>259</v>
      </c>
      <c r="B262" s="352"/>
      <c r="C262" s="353"/>
      <c r="D262" s="354"/>
      <c r="E262" s="353"/>
      <c r="F262" s="367"/>
      <c r="G262" s="368"/>
      <c r="H262" s="392" t="str">
        <f t="shared" si="4"/>
        <v/>
      </c>
      <c r="I262" s="355"/>
      <c r="J262" s="356"/>
      <c r="K262" s="355"/>
      <c r="L262" s="352"/>
    </row>
    <row r="263" spans="1:12" ht="13.2" x14ac:dyDescent="0.25">
      <c r="A263" s="351">
        <v>260</v>
      </c>
      <c r="B263" s="352"/>
      <c r="C263" s="353"/>
      <c r="D263" s="354"/>
      <c r="E263" s="353"/>
      <c r="F263" s="367"/>
      <c r="G263" s="368"/>
      <c r="H263" s="392" t="str">
        <f t="shared" si="4"/>
        <v/>
      </c>
      <c r="I263" s="355"/>
      <c r="J263" s="356"/>
      <c r="K263" s="355"/>
      <c r="L263" s="352"/>
    </row>
    <row r="264" spans="1:12" ht="13.2" x14ac:dyDescent="0.25">
      <c r="A264" s="351">
        <v>261</v>
      </c>
      <c r="B264" s="352"/>
      <c r="C264" s="353"/>
      <c r="D264" s="354"/>
      <c r="E264" s="353"/>
      <c r="F264" s="367"/>
      <c r="G264" s="368"/>
      <c r="H264" s="392" t="str">
        <f t="shared" si="4"/>
        <v/>
      </c>
      <c r="I264" s="355"/>
      <c r="J264" s="356"/>
      <c r="K264" s="355"/>
      <c r="L264" s="352"/>
    </row>
    <row r="265" spans="1:12" ht="13.2" x14ac:dyDescent="0.25">
      <c r="A265" s="351">
        <v>262</v>
      </c>
      <c r="B265" s="352"/>
      <c r="C265" s="353"/>
      <c r="D265" s="354"/>
      <c r="E265" s="353"/>
      <c r="F265" s="367"/>
      <c r="G265" s="368"/>
      <c r="H265" s="392" t="str">
        <f t="shared" si="4"/>
        <v/>
      </c>
      <c r="I265" s="355"/>
      <c r="J265" s="356"/>
      <c r="K265" s="355"/>
      <c r="L265" s="352"/>
    </row>
    <row r="266" spans="1:12" ht="13.2" x14ac:dyDescent="0.25">
      <c r="A266" s="351">
        <v>263</v>
      </c>
      <c r="B266" s="352"/>
      <c r="C266" s="353"/>
      <c r="D266" s="354"/>
      <c r="E266" s="353"/>
      <c r="F266" s="367"/>
      <c r="G266" s="368"/>
      <c r="H266" s="392" t="str">
        <f t="shared" si="4"/>
        <v/>
      </c>
      <c r="I266" s="355"/>
      <c r="J266" s="356"/>
      <c r="K266" s="355"/>
      <c r="L266" s="352"/>
    </row>
    <row r="267" spans="1:12" ht="13.2" x14ac:dyDescent="0.25">
      <c r="A267" s="351">
        <v>264</v>
      </c>
      <c r="B267" s="352"/>
      <c r="C267" s="353"/>
      <c r="D267" s="354"/>
      <c r="E267" s="353"/>
      <c r="F267" s="367"/>
      <c r="G267" s="368"/>
      <c r="H267" s="392" t="str">
        <f t="shared" si="4"/>
        <v/>
      </c>
      <c r="I267" s="355"/>
      <c r="J267" s="356"/>
      <c r="K267" s="355"/>
      <c r="L267" s="352"/>
    </row>
    <row r="268" spans="1:12" ht="13.2" x14ac:dyDescent="0.25">
      <c r="A268" s="351">
        <v>265</v>
      </c>
      <c r="B268" s="352"/>
      <c r="C268" s="353"/>
      <c r="D268" s="354"/>
      <c r="E268" s="353"/>
      <c r="F268" s="367"/>
      <c r="G268" s="368"/>
      <c r="H268" s="392" t="str">
        <f t="shared" si="4"/>
        <v/>
      </c>
      <c r="I268" s="355"/>
      <c r="J268" s="356"/>
      <c r="K268" s="355"/>
      <c r="L268" s="352"/>
    </row>
    <row r="269" spans="1:12" ht="13.2" x14ac:dyDescent="0.25">
      <c r="A269" s="351">
        <v>266</v>
      </c>
      <c r="B269" s="352"/>
      <c r="C269" s="353"/>
      <c r="D269" s="354"/>
      <c r="E269" s="353"/>
      <c r="F269" s="367"/>
      <c r="G269" s="368"/>
      <c r="H269" s="392" t="str">
        <f t="shared" si="4"/>
        <v/>
      </c>
      <c r="I269" s="355"/>
      <c r="J269" s="356"/>
      <c r="K269" s="355"/>
      <c r="L269" s="352"/>
    </row>
    <row r="270" spans="1:12" ht="13.2" x14ac:dyDescent="0.25">
      <c r="A270" s="351">
        <v>267</v>
      </c>
      <c r="B270" s="352"/>
      <c r="C270" s="353"/>
      <c r="D270" s="354"/>
      <c r="E270" s="353"/>
      <c r="F270" s="367"/>
      <c r="G270" s="368"/>
      <c r="H270" s="392" t="str">
        <f t="shared" si="4"/>
        <v/>
      </c>
      <c r="I270" s="355"/>
      <c r="J270" s="356"/>
      <c r="K270" s="355"/>
      <c r="L270" s="352"/>
    </row>
    <row r="271" spans="1:12" ht="13.2" x14ac:dyDescent="0.25">
      <c r="A271" s="351">
        <v>268</v>
      </c>
      <c r="B271" s="352"/>
      <c r="C271" s="353"/>
      <c r="D271" s="354"/>
      <c r="E271" s="353"/>
      <c r="F271" s="367"/>
      <c r="G271" s="368"/>
      <c r="H271" s="392" t="str">
        <f t="shared" si="4"/>
        <v/>
      </c>
      <c r="I271" s="355"/>
      <c r="J271" s="356"/>
      <c r="K271" s="355"/>
      <c r="L271" s="352"/>
    </row>
    <row r="272" spans="1:12" ht="13.2" x14ac:dyDescent="0.25">
      <c r="A272" s="351">
        <v>269</v>
      </c>
      <c r="B272" s="352"/>
      <c r="C272" s="353"/>
      <c r="D272" s="354"/>
      <c r="E272" s="353"/>
      <c r="F272" s="367"/>
      <c r="G272" s="368"/>
      <c r="H272" s="392" t="str">
        <f t="shared" si="4"/>
        <v/>
      </c>
      <c r="I272" s="355"/>
      <c r="J272" s="356"/>
      <c r="K272" s="355"/>
      <c r="L272" s="352"/>
    </row>
    <row r="273" spans="1:12" ht="13.2" x14ac:dyDescent="0.25">
      <c r="A273" s="351">
        <v>270</v>
      </c>
      <c r="B273" s="352"/>
      <c r="C273" s="353"/>
      <c r="D273" s="354"/>
      <c r="E273" s="353"/>
      <c r="F273" s="367"/>
      <c r="G273" s="368"/>
      <c r="H273" s="392" t="str">
        <f t="shared" si="4"/>
        <v/>
      </c>
      <c r="I273" s="355"/>
      <c r="J273" s="356"/>
      <c r="K273" s="355"/>
      <c r="L273" s="352"/>
    </row>
    <row r="274" spans="1:12" ht="13.2" x14ac:dyDescent="0.25">
      <c r="A274" s="351">
        <v>271</v>
      </c>
      <c r="B274" s="352"/>
      <c r="C274" s="353"/>
      <c r="D274" s="354"/>
      <c r="E274" s="353"/>
      <c r="F274" s="367"/>
      <c r="G274" s="368"/>
      <c r="H274" s="392" t="str">
        <f t="shared" si="4"/>
        <v/>
      </c>
      <c r="I274" s="355"/>
      <c r="J274" s="356"/>
      <c r="K274" s="355"/>
      <c r="L274" s="352"/>
    </row>
    <row r="275" spans="1:12" ht="13.2" x14ac:dyDescent="0.25">
      <c r="A275" s="351">
        <v>272</v>
      </c>
      <c r="B275" s="352"/>
      <c r="C275" s="353"/>
      <c r="D275" s="354"/>
      <c r="E275" s="353"/>
      <c r="F275" s="367"/>
      <c r="G275" s="368"/>
      <c r="H275" s="392" t="str">
        <f t="shared" si="4"/>
        <v/>
      </c>
      <c r="I275" s="355"/>
      <c r="J275" s="356"/>
      <c r="K275" s="355"/>
      <c r="L275" s="352"/>
    </row>
    <row r="276" spans="1:12" ht="13.2" x14ac:dyDescent="0.25">
      <c r="A276" s="351">
        <v>273</v>
      </c>
      <c r="B276" s="352"/>
      <c r="C276" s="353"/>
      <c r="D276" s="354"/>
      <c r="E276" s="353"/>
      <c r="F276" s="367"/>
      <c r="G276" s="368"/>
      <c r="H276" s="392" t="str">
        <f t="shared" si="4"/>
        <v/>
      </c>
      <c r="I276" s="355"/>
      <c r="J276" s="356"/>
      <c r="K276" s="355"/>
      <c r="L276" s="352"/>
    </row>
    <row r="277" spans="1:12" ht="13.2" x14ac:dyDescent="0.25">
      <c r="A277" s="351">
        <v>274</v>
      </c>
      <c r="B277" s="352"/>
      <c r="C277" s="353"/>
      <c r="D277" s="354"/>
      <c r="E277" s="353"/>
      <c r="F277" s="367"/>
      <c r="G277" s="368"/>
      <c r="H277" s="392" t="str">
        <f t="shared" si="4"/>
        <v/>
      </c>
      <c r="I277" s="355"/>
      <c r="J277" s="356"/>
      <c r="K277" s="355"/>
      <c r="L277" s="352"/>
    </row>
    <row r="278" spans="1:12" ht="13.2" x14ac:dyDescent="0.25">
      <c r="A278" s="351">
        <v>275</v>
      </c>
      <c r="B278" s="352"/>
      <c r="C278" s="353"/>
      <c r="D278" s="354"/>
      <c r="E278" s="353"/>
      <c r="F278" s="367"/>
      <c r="G278" s="368"/>
      <c r="H278" s="392" t="str">
        <f t="shared" si="4"/>
        <v/>
      </c>
      <c r="I278" s="355"/>
      <c r="J278" s="356"/>
      <c r="K278" s="355"/>
      <c r="L278" s="352"/>
    </row>
    <row r="279" spans="1:12" ht="13.2" x14ac:dyDescent="0.25">
      <c r="A279" s="351">
        <v>276</v>
      </c>
      <c r="B279" s="352"/>
      <c r="C279" s="353"/>
      <c r="D279" s="354"/>
      <c r="E279" s="353"/>
      <c r="F279" s="367"/>
      <c r="G279" s="368"/>
      <c r="H279" s="392" t="str">
        <f t="shared" si="4"/>
        <v/>
      </c>
      <c r="I279" s="355"/>
      <c r="J279" s="356"/>
      <c r="K279" s="355"/>
      <c r="L279" s="352"/>
    </row>
    <row r="280" spans="1:12" ht="13.2" x14ac:dyDescent="0.25">
      <c r="A280" s="351">
        <v>277</v>
      </c>
      <c r="B280" s="352"/>
      <c r="C280" s="353"/>
      <c r="D280" s="354"/>
      <c r="E280" s="353"/>
      <c r="F280" s="367"/>
      <c r="G280" s="368"/>
      <c r="H280" s="392" t="str">
        <f t="shared" si="4"/>
        <v/>
      </c>
      <c r="I280" s="355"/>
      <c r="J280" s="356"/>
      <c r="K280" s="355"/>
      <c r="L280" s="352"/>
    </row>
    <row r="281" spans="1:12" ht="13.2" x14ac:dyDescent="0.25">
      <c r="A281" s="351">
        <v>278</v>
      </c>
      <c r="B281" s="352"/>
      <c r="C281" s="353"/>
      <c r="D281" s="354"/>
      <c r="E281" s="353"/>
      <c r="F281" s="367"/>
      <c r="G281" s="368"/>
      <c r="H281" s="392" t="str">
        <f t="shared" si="4"/>
        <v/>
      </c>
      <c r="I281" s="355"/>
      <c r="J281" s="356"/>
      <c r="K281" s="355"/>
      <c r="L281" s="352"/>
    </row>
    <row r="282" spans="1:12" ht="13.2" x14ac:dyDescent="0.25">
      <c r="A282" s="351">
        <v>279</v>
      </c>
      <c r="B282" s="352"/>
      <c r="C282" s="353"/>
      <c r="D282" s="354"/>
      <c r="E282" s="353"/>
      <c r="F282" s="367"/>
      <c r="G282" s="368"/>
      <c r="H282" s="392" t="str">
        <f t="shared" si="4"/>
        <v/>
      </c>
      <c r="I282" s="355"/>
      <c r="J282" s="356"/>
      <c r="K282" s="355"/>
      <c r="L282" s="352"/>
    </row>
    <row r="283" spans="1:12" ht="13.2" x14ac:dyDescent="0.25">
      <c r="A283" s="351">
        <v>280</v>
      </c>
      <c r="B283" s="352"/>
      <c r="C283" s="353"/>
      <c r="D283" s="354"/>
      <c r="E283" s="353"/>
      <c r="F283" s="367"/>
      <c r="G283" s="368"/>
      <c r="H283" s="392" t="str">
        <f t="shared" si="4"/>
        <v/>
      </c>
      <c r="I283" s="355"/>
      <c r="J283" s="356"/>
      <c r="K283" s="355"/>
      <c r="L283" s="352"/>
    </row>
    <row r="284" spans="1:12" ht="13.2" x14ac:dyDescent="0.25">
      <c r="A284" s="351">
        <v>281</v>
      </c>
      <c r="B284" s="352"/>
      <c r="C284" s="353"/>
      <c r="D284" s="354"/>
      <c r="E284" s="353"/>
      <c r="F284" s="367"/>
      <c r="G284" s="368"/>
      <c r="H284" s="392" t="str">
        <f t="shared" si="4"/>
        <v/>
      </c>
      <c r="I284" s="355"/>
      <c r="J284" s="356"/>
      <c r="K284" s="355"/>
      <c r="L284" s="352"/>
    </row>
    <row r="285" spans="1:12" ht="13.2" x14ac:dyDescent="0.25">
      <c r="A285" s="351">
        <v>282</v>
      </c>
      <c r="B285" s="352"/>
      <c r="C285" s="353"/>
      <c r="D285" s="354"/>
      <c r="E285" s="353"/>
      <c r="F285" s="367"/>
      <c r="G285" s="368"/>
      <c r="H285" s="392" t="str">
        <f t="shared" si="4"/>
        <v/>
      </c>
      <c r="I285" s="355"/>
      <c r="J285" s="356"/>
      <c r="K285" s="355"/>
      <c r="L285" s="352"/>
    </row>
    <row r="286" spans="1:12" ht="13.2" x14ac:dyDescent="0.25">
      <c r="A286" s="351">
        <v>283</v>
      </c>
      <c r="B286" s="352"/>
      <c r="C286" s="353"/>
      <c r="D286" s="354"/>
      <c r="E286" s="353"/>
      <c r="F286" s="367"/>
      <c r="G286" s="368"/>
      <c r="H286" s="392" t="str">
        <f t="shared" si="4"/>
        <v/>
      </c>
      <c r="I286" s="355"/>
      <c r="J286" s="356"/>
      <c r="K286" s="355"/>
      <c r="L286" s="352"/>
    </row>
    <row r="287" spans="1:12" ht="13.2" x14ac:dyDescent="0.25">
      <c r="A287" s="351">
        <v>284</v>
      </c>
      <c r="B287" s="352"/>
      <c r="C287" s="353"/>
      <c r="D287" s="354"/>
      <c r="E287" s="353"/>
      <c r="F287" s="367"/>
      <c r="G287" s="368"/>
      <c r="H287" s="392" t="str">
        <f t="shared" si="4"/>
        <v/>
      </c>
      <c r="I287" s="355"/>
      <c r="J287" s="356"/>
      <c r="K287" s="355"/>
      <c r="L287" s="352"/>
    </row>
    <row r="288" spans="1:12" ht="13.2" x14ac:dyDescent="0.25">
      <c r="A288" s="351">
        <v>285</v>
      </c>
      <c r="B288" s="352"/>
      <c r="C288" s="353"/>
      <c r="D288" s="354"/>
      <c r="E288" s="353"/>
      <c r="F288" s="367"/>
      <c r="G288" s="368"/>
      <c r="H288" s="392" t="str">
        <f t="shared" si="4"/>
        <v/>
      </c>
      <c r="I288" s="355"/>
      <c r="J288" s="356"/>
      <c r="K288" s="355"/>
      <c r="L288" s="352"/>
    </row>
    <row r="289" spans="1:12" ht="13.2" x14ac:dyDescent="0.25">
      <c r="A289" s="351">
        <v>286</v>
      </c>
      <c r="B289" s="352"/>
      <c r="C289" s="353"/>
      <c r="D289" s="354"/>
      <c r="E289" s="353"/>
      <c r="F289" s="367"/>
      <c r="G289" s="368"/>
      <c r="H289" s="392" t="str">
        <f t="shared" si="4"/>
        <v/>
      </c>
      <c r="I289" s="355"/>
      <c r="J289" s="356"/>
      <c r="K289" s="355"/>
      <c r="L289" s="352"/>
    </row>
    <row r="290" spans="1:12" ht="13.2" x14ac:dyDescent="0.25">
      <c r="A290" s="351">
        <v>287</v>
      </c>
      <c r="B290" s="352"/>
      <c r="C290" s="353"/>
      <c r="D290" s="354"/>
      <c r="E290" s="353"/>
      <c r="F290" s="367"/>
      <c r="G290" s="368"/>
      <c r="H290" s="392" t="str">
        <f t="shared" si="4"/>
        <v/>
      </c>
      <c r="I290" s="355"/>
      <c r="J290" s="356"/>
      <c r="K290" s="355"/>
      <c r="L290" s="352"/>
    </row>
    <row r="291" spans="1:12" ht="13.2" x14ac:dyDescent="0.25">
      <c r="A291" s="351">
        <v>288</v>
      </c>
      <c r="B291" s="352"/>
      <c r="C291" s="353"/>
      <c r="D291" s="354"/>
      <c r="E291" s="353"/>
      <c r="F291" s="367"/>
      <c r="G291" s="368"/>
      <c r="H291" s="392" t="str">
        <f t="shared" si="4"/>
        <v/>
      </c>
      <c r="I291" s="355"/>
      <c r="J291" s="356"/>
      <c r="K291" s="355"/>
      <c r="L291" s="352"/>
    </row>
    <row r="292" spans="1:12" ht="13.2" x14ac:dyDescent="0.25">
      <c r="A292" s="351">
        <v>289</v>
      </c>
      <c r="B292" s="352"/>
      <c r="C292" s="353"/>
      <c r="D292" s="354"/>
      <c r="E292" s="353"/>
      <c r="F292" s="367"/>
      <c r="G292" s="368"/>
      <c r="H292" s="392" t="str">
        <f t="shared" si="4"/>
        <v/>
      </c>
      <c r="I292" s="355"/>
      <c r="J292" s="356"/>
      <c r="K292" s="355"/>
      <c r="L292" s="352"/>
    </row>
    <row r="293" spans="1:12" ht="13.2" x14ac:dyDescent="0.25">
      <c r="A293" s="351">
        <v>290</v>
      </c>
      <c r="B293" s="352"/>
      <c r="C293" s="353"/>
      <c r="D293" s="354"/>
      <c r="E293" s="353"/>
      <c r="F293" s="367"/>
      <c r="G293" s="368"/>
      <c r="H293" s="392" t="str">
        <f t="shared" si="4"/>
        <v/>
      </c>
      <c r="I293" s="355"/>
      <c r="J293" s="356"/>
      <c r="K293" s="355"/>
      <c r="L293" s="352"/>
    </row>
    <row r="294" spans="1:12" ht="13.2" x14ac:dyDescent="0.25">
      <c r="A294" s="351">
        <v>291</v>
      </c>
      <c r="B294" s="352"/>
      <c r="C294" s="353"/>
      <c r="D294" s="354"/>
      <c r="E294" s="353"/>
      <c r="F294" s="367"/>
      <c r="G294" s="368"/>
      <c r="H294" s="392" t="str">
        <f t="shared" si="4"/>
        <v/>
      </c>
      <c r="I294" s="355"/>
      <c r="J294" s="356"/>
      <c r="K294" s="355"/>
      <c r="L294" s="352"/>
    </row>
    <row r="295" spans="1:12" ht="13.2" x14ac:dyDescent="0.25">
      <c r="A295" s="351">
        <v>292</v>
      </c>
      <c r="B295" s="352"/>
      <c r="C295" s="353"/>
      <c r="D295" s="354"/>
      <c r="E295" s="353"/>
      <c r="F295" s="367"/>
      <c r="G295" s="368"/>
      <c r="H295" s="392" t="str">
        <f t="shared" si="4"/>
        <v/>
      </c>
      <c r="I295" s="355"/>
      <c r="J295" s="356"/>
      <c r="K295" s="355"/>
      <c r="L295" s="352"/>
    </row>
    <row r="296" spans="1:12" ht="13.2" x14ac:dyDescent="0.25">
      <c r="A296" s="351">
        <v>293</v>
      </c>
      <c r="B296" s="352"/>
      <c r="C296" s="353"/>
      <c r="D296" s="354"/>
      <c r="E296" s="353"/>
      <c r="F296" s="367"/>
      <c r="G296" s="368"/>
      <c r="H296" s="392" t="str">
        <f t="shared" si="4"/>
        <v/>
      </c>
      <c r="I296" s="355"/>
      <c r="J296" s="356"/>
      <c r="K296" s="355"/>
      <c r="L296" s="352"/>
    </row>
    <row r="297" spans="1:12" ht="13.2" x14ac:dyDescent="0.25">
      <c r="A297" s="351">
        <v>294</v>
      </c>
      <c r="B297" s="352"/>
      <c r="C297" s="353"/>
      <c r="D297" s="354"/>
      <c r="E297" s="353"/>
      <c r="F297" s="367"/>
      <c r="G297" s="368"/>
      <c r="H297" s="392" t="str">
        <f t="shared" si="4"/>
        <v/>
      </c>
      <c r="I297" s="355"/>
      <c r="J297" s="356"/>
      <c r="K297" s="355"/>
      <c r="L297" s="352"/>
    </row>
    <row r="298" spans="1:12" ht="13.2" x14ac:dyDescent="0.25">
      <c r="A298" s="351">
        <v>295</v>
      </c>
      <c r="B298" s="352"/>
      <c r="C298" s="353"/>
      <c r="D298" s="354"/>
      <c r="E298" s="353"/>
      <c r="F298" s="367"/>
      <c r="G298" s="368"/>
      <c r="H298" s="392" t="str">
        <f t="shared" si="4"/>
        <v/>
      </c>
      <c r="I298" s="355"/>
      <c r="J298" s="356"/>
      <c r="K298" s="355"/>
      <c r="L298" s="352"/>
    </row>
    <row r="299" spans="1:12" ht="13.2" x14ac:dyDescent="0.25">
      <c r="A299" s="351">
        <v>296</v>
      </c>
      <c r="B299" s="352"/>
      <c r="C299" s="353"/>
      <c r="D299" s="354"/>
      <c r="E299" s="353"/>
      <c r="F299" s="367"/>
      <c r="G299" s="368"/>
      <c r="H299" s="392" t="str">
        <f t="shared" si="4"/>
        <v/>
      </c>
      <c r="I299" s="355"/>
      <c r="J299" s="356"/>
      <c r="K299" s="355"/>
      <c r="L299" s="352"/>
    </row>
    <row r="300" spans="1:12" ht="13.2" x14ac:dyDescent="0.25">
      <c r="A300" s="351">
        <v>297</v>
      </c>
      <c r="B300" s="352"/>
      <c r="C300" s="353"/>
      <c r="D300" s="354"/>
      <c r="E300" s="353"/>
      <c r="F300" s="367"/>
      <c r="G300" s="368"/>
      <c r="H300" s="392" t="str">
        <f t="shared" si="4"/>
        <v/>
      </c>
      <c r="I300" s="355"/>
      <c r="J300" s="356"/>
      <c r="K300" s="355"/>
      <c r="L300" s="352"/>
    </row>
    <row r="301" spans="1:12" ht="13.2" x14ac:dyDescent="0.25">
      <c r="A301" s="351">
        <v>298</v>
      </c>
      <c r="B301" s="352"/>
      <c r="C301" s="353"/>
      <c r="D301" s="354"/>
      <c r="E301" s="353"/>
      <c r="F301" s="367"/>
      <c r="G301" s="368"/>
      <c r="H301" s="392" t="str">
        <f t="shared" si="4"/>
        <v/>
      </c>
      <c r="I301" s="355"/>
      <c r="J301" s="356"/>
      <c r="K301" s="355"/>
      <c r="L301" s="352"/>
    </row>
    <row r="302" spans="1:12" ht="13.2" x14ac:dyDescent="0.25">
      <c r="A302" s="351">
        <v>299</v>
      </c>
      <c r="B302" s="352"/>
      <c r="C302" s="353"/>
      <c r="D302" s="354"/>
      <c r="E302" s="353"/>
      <c r="F302" s="367"/>
      <c r="G302" s="368"/>
      <c r="H302" s="392" t="str">
        <f t="shared" si="4"/>
        <v/>
      </c>
      <c r="I302" s="355"/>
      <c r="J302" s="356"/>
      <c r="K302" s="355"/>
      <c r="L302" s="352"/>
    </row>
    <row r="303" spans="1:12" ht="13.2" x14ac:dyDescent="0.25">
      <c r="A303" s="351">
        <v>300</v>
      </c>
      <c r="B303" s="352"/>
      <c r="C303" s="353"/>
      <c r="D303" s="354"/>
      <c r="E303" s="353"/>
      <c r="F303" s="367"/>
      <c r="G303" s="368"/>
      <c r="H303" s="392" t="str">
        <f t="shared" si="4"/>
        <v/>
      </c>
      <c r="I303" s="355"/>
      <c r="J303" s="356"/>
      <c r="K303" s="355"/>
      <c r="L303" s="352"/>
    </row>
    <row r="304" spans="1:12" ht="13.2" x14ac:dyDescent="0.25">
      <c r="A304" s="351">
        <v>301</v>
      </c>
      <c r="B304" s="352"/>
      <c r="C304" s="353"/>
      <c r="D304" s="354"/>
      <c r="E304" s="353"/>
      <c r="F304" s="367"/>
      <c r="G304" s="368"/>
      <c r="H304" s="392" t="str">
        <f t="shared" si="4"/>
        <v/>
      </c>
      <c r="I304" s="355"/>
      <c r="J304" s="356"/>
      <c r="K304" s="355"/>
      <c r="L304" s="352"/>
    </row>
    <row r="305" spans="1:12" ht="13.2" x14ac:dyDescent="0.25">
      <c r="A305" s="351">
        <v>302</v>
      </c>
      <c r="B305" s="352"/>
      <c r="C305" s="353"/>
      <c r="D305" s="354"/>
      <c r="E305" s="353"/>
      <c r="F305" s="367"/>
      <c r="G305" s="368"/>
      <c r="H305" s="392" t="str">
        <f t="shared" si="4"/>
        <v/>
      </c>
      <c r="I305" s="355"/>
      <c r="J305" s="356"/>
      <c r="K305" s="355"/>
      <c r="L305" s="352"/>
    </row>
    <row r="306" spans="1:12" ht="13.2" x14ac:dyDescent="0.25">
      <c r="A306" s="351">
        <v>303</v>
      </c>
      <c r="B306" s="352"/>
      <c r="C306" s="353"/>
      <c r="D306" s="354"/>
      <c r="E306" s="353"/>
      <c r="F306" s="367"/>
      <c r="G306" s="368"/>
      <c r="H306" s="392" t="str">
        <f t="shared" si="4"/>
        <v/>
      </c>
      <c r="I306" s="355"/>
      <c r="J306" s="356"/>
      <c r="K306" s="355"/>
      <c r="L306" s="352"/>
    </row>
    <row r="307" spans="1:12" ht="13.2" x14ac:dyDescent="0.25">
      <c r="A307" s="351">
        <v>304</v>
      </c>
      <c r="B307" s="352"/>
      <c r="C307" s="353"/>
      <c r="D307" s="354"/>
      <c r="E307" s="353"/>
      <c r="F307" s="367"/>
      <c r="G307" s="368"/>
      <c r="H307" s="392" t="str">
        <f t="shared" si="4"/>
        <v/>
      </c>
      <c r="I307" s="355"/>
      <c r="J307" s="356"/>
      <c r="K307" s="355"/>
      <c r="L307" s="352"/>
    </row>
    <row r="308" spans="1:12" ht="13.2" x14ac:dyDescent="0.25">
      <c r="A308" s="351">
        <v>305</v>
      </c>
      <c r="B308" s="352"/>
      <c r="C308" s="353"/>
      <c r="D308" s="354"/>
      <c r="E308" s="353"/>
      <c r="F308" s="367"/>
      <c r="G308" s="368"/>
      <c r="H308" s="392" t="str">
        <f t="shared" si="4"/>
        <v/>
      </c>
      <c r="I308" s="355"/>
      <c r="J308" s="356"/>
      <c r="K308" s="355"/>
      <c r="L308" s="352"/>
    </row>
    <row r="309" spans="1:12" ht="13.2" x14ac:dyDescent="0.25">
      <c r="A309" s="351">
        <v>306</v>
      </c>
      <c r="B309" s="352"/>
      <c r="C309" s="353"/>
      <c r="D309" s="354"/>
      <c r="E309" s="353"/>
      <c r="F309" s="367"/>
      <c r="G309" s="368"/>
      <c r="H309" s="392" t="str">
        <f t="shared" si="4"/>
        <v/>
      </c>
      <c r="I309" s="355"/>
      <c r="J309" s="356"/>
      <c r="K309" s="355"/>
      <c r="L309" s="352"/>
    </row>
    <row r="310" spans="1:12" ht="13.2" x14ac:dyDescent="0.25">
      <c r="A310" s="351">
        <v>307</v>
      </c>
      <c r="B310" s="352"/>
      <c r="C310" s="353"/>
      <c r="D310" s="354"/>
      <c r="E310" s="353"/>
      <c r="F310" s="367"/>
      <c r="G310" s="368"/>
      <c r="H310" s="392" t="str">
        <f t="shared" si="4"/>
        <v/>
      </c>
      <c r="I310" s="355"/>
      <c r="J310" s="356"/>
      <c r="K310" s="355"/>
      <c r="L310" s="352"/>
    </row>
    <row r="311" spans="1:12" ht="13.2" x14ac:dyDescent="0.25">
      <c r="A311" s="351">
        <v>308</v>
      </c>
      <c r="B311" s="352"/>
      <c r="C311" s="353"/>
      <c r="D311" s="354"/>
      <c r="E311" s="353"/>
      <c r="F311" s="367"/>
      <c r="G311" s="368"/>
      <c r="H311" s="392" t="str">
        <f t="shared" si="4"/>
        <v/>
      </c>
      <c r="I311" s="355"/>
      <c r="J311" s="356"/>
      <c r="K311" s="355"/>
      <c r="L311" s="352"/>
    </row>
    <row r="312" spans="1:12" ht="13.2" x14ac:dyDescent="0.25">
      <c r="A312" s="351">
        <v>309</v>
      </c>
      <c r="B312" s="352"/>
      <c r="C312" s="353"/>
      <c r="D312" s="354"/>
      <c r="E312" s="353"/>
      <c r="F312" s="367"/>
      <c r="G312" s="368"/>
      <c r="H312" s="392" t="str">
        <f t="shared" si="4"/>
        <v/>
      </c>
      <c r="I312" s="355"/>
      <c r="J312" s="356"/>
      <c r="K312" s="355"/>
      <c r="L312" s="352"/>
    </row>
    <row r="313" spans="1:12" ht="13.2" x14ac:dyDescent="0.25">
      <c r="A313" s="351">
        <v>310</v>
      </c>
      <c r="B313" s="352"/>
      <c r="C313" s="353"/>
      <c r="D313" s="354"/>
      <c r="E313" s="353"/>
      <c r="F313" s="367"/>
      <c r="G313" s="368"/>
      <c r="H313" s="392" t="str">
        <f t="shared" si="4"/>
        <v/>
      </c>
      <c r="I313" s="355"/>
      <c r="J313" s="356"/>
      <c r="K313" s="355"/>
      <c r="L313" s="352"/>
    </row>
    <row r="314" spans="1:12" ht="13.2" x14ac:dyDescent="0.25">
      <c r="A314" s="351">
        <v>311</v>
      </c>
      <c r="B314" s="352"/>
      <c r="C314" s="353"/>
      <c r="D314" s="354"/>
      <c r="E314" s="353"/>
      <c r="F314" s="367"/>
      <c r="G314" s="368"/>
      <c r="H314" s="392" t="str">
        <f t="shared" si="4"/>
        <v/>
      </c>
      <c r="I314" s="355"/>
      <c r="J314" s="356"/>
      <c r="K314" s="355"/>
      <c r="L314" s="352"/>
    </row>
    <row r="315" spans="1:12" ht="13.2" x14ac:dyDescent="0.25">
      <c r="A315" s="351">
        <v>312</v>
      </c>
      <c r="B315" s="352"/>
      <c r="C315" s="353"/>
      <c r="D315" s="354"/>
      <c r="E315" s="353"/>
      <c r="F315" s="367"/>
      <c r="G315" s="368"/>
      <c r="H315" s="392" t="str">
        <f t="shared" si="4"/>
        <v/>
      </c>
      <c r="I315" s="355"/>
      <c r="J315" s="356"/>
      <c r="K315" s="355"/>
      <c r="L315" s="352"/>
    </row>
    <row r="316" spans="1:12" ht="13.2" x14ac:dyDescent="0.25">
      <c r="A316" s="351">
        <v>313</v>
      </c>
      <c r="B316" s="352"/>
      <c r="C316" s="353"/>
      <c r="D316" s="354"/>
      <c r="E316" s="353"/>
      <c r="F316" s="367"/>
      <c r="G316" s="368"/>
      <c r="H316" s="392" t="str">
        <f t="shared" si="4"/>
        <v/>
      </c>
      <c r="I316" s="355"/>
      <c r="J316" s="356"/>
      <c r="K316" s="355"/>
      <c r="L316" s="352"/>
    </row>
    <row r="317" spans="1:12" ht="13.2" x14ac:dyDescent="0.25">
      <c r="A317" s="351">
        <v>314</v>
      </c>
      <c r="B317" s="352"/>
      <c r="C317" s="353"/>
      <c r="D317" s="354"/>
      <c r="E317" s="353"/>
      <c r="F317" s="367"/>
      <c r="G317" s="368"/>
      <c r="H317" s="392" t="str">
        <f t="shared" si="4"/>
        <v/>
      </c>
      <c r="I317" s="355"/>
      <c r="J317" s="356"/>
      <c r="K317" s="355"/>
      <c r="L317" s="352"/>
    </row>
    <row r="318" spans="1:12" ht="13.2" x14ac:dyDescent="0.25">
      <c r="A318" s="351">
        <v>315</v>
      </c>
      <c r="B318" s="352"/>
      <c r="C318" s="353"/>
      <c r="D318" s="354"/>
      <c r="E318" s="353"/>
      <c r="F318" s="367"/>
      <c r="G318" s="368"/>
      <c r="H318" s="392" t="str">
        <f t="shared" si="4"/>
        <v/>
      </c>
      <c r="I318" s="355"/>
      <c r="J318" s="356"/>
      <c r="K318" s="355"/>
      <c r="L318" s="352"/>
    </row>
    <row r="319" spans="1:12" ht="13.2" x14ac:dyDescent="0.25">
      <c r="A319" s="351">
        <v>316</v>
      </c>
      <c r="B319" s="352"/>
      <c r="C319" s="353"/>
      <c r="D319" s="354"/>
      <c r="E319" s="353"/>
      <c r="F319" s="367"/>
      <c r="G319" s="368"/>
      <c r="H319" s="392" t="str">
        <f t="shared" si="4"/>
        <v/>
      </c>
      <c r="I319" s="355"/>
      <c r="J319" s="356"/>
      <c r="K319" s="355"/>
      <c r="L319" s="352"/>
    </row>
    <row r="320" spans="1:12" ht="13.2" x14ac:dyDescent="0.25">
      <c r="A320" s="351">
        <v>317</v>
      </c>
      <c r="B320" s="352"/>
      <c r="C320" s="353"/>
      <c r="D320" s="354"/>
      <c r="E320" s="353"/>
      <c r="F320" s="367"/>
      <c r="G320" s="368"/>
      <c r="H320" s="392" t="str">
        <f t="shared" si="4"/>
        <v/>
      </c>
      <c r="I320" s="355"/>
      <c r="J320" s="356"/>
      <c r="K320" s="355"/>
      <c r="L320" s="352"/>
    </row>
    <row r="321" spans="1:12" ht="13.2" x14ac:dyDescent="0.25">
      <c r="A321" s="351">
        <v>318</v>
      </c>
      <c r="B321" s="352"/>
      <c r="C321" s="353"/>
      <c r="D321" s="354"/>
      <c r="E321" s="353"/>
      <c r="F321" s="367"/>
      <c r="G321" s="368"/>
      <c r="H321" s="392" t="str">
        <f t="shared" si="4"/>
        <v/>
      </c>
      <c r="I321" s="355"/>
      <c r="J321" s="356"/>
      <c r="K321" s="355"/>
      <c r="L321" s="352"/>
    </row>
    <row r="322" spans="1:12" ht="13.2" x14ac:dyDescent="0.25">
      <c r="A322" s="351">
        <v>319</v>
      </c>
      <c r="B322" s="352"/>
      <c r="C322" s="353"/>
      <c r="D322" s="354"/>
      <c r="E322" s="353"/>
      <c r="F322" s="367"/>
      <c r="G322" s="368"/>
      <c r="H322" s="392" t="str">
        <f t="shared" si="4"/>
        <v/>
      </c>
      <c r="I322" s="355"/>
      <c r="J322" s="356"/>
      <c r="K322" s="355"/>
      <c r="L322" s="352"/>
    </row>
    <row r="323" spans="1:12" ht="13.2" x14ac:dyDescent="0.25">
      <c r="A323" s="351">
        <v>320</v>
      </c>
      <c r="B323" s="352"/>
      <c r="C323" s="353"/>
      <c r="D323" s="354"/>
      <c r="E323" s="353"/>
      <c r="F323" s="367"/>
      <c r="G323" s="368"/>
      <c r="H323" s="392" t="str">
        <f t="shared" si="4"/>
        <v/>
      </c>
      <c r="I323" s="355"/>
      <c r="J323" s="356"/>
      <c r="K323" s="355"/>
      <c r="L323" s="352"/>
    </row>
    <row r="324" spans="1:12" ht="13.2" x14ac:dyDescent="0.25">
      <c r="A324" s="351">
        <v>321</v>
      </c>
      <c r="B324" s="352"/>
      <c r="C324" s="353"/>
      <c r="D324" s="354"/>
      <c r="E324" s="353"/>
      <c r="F324" s="367"/>
      <c r="G324" s="368"/>
      <c r="H324" s="392" t="str">
        <f t="shared" si="4"/>
        <v/>
      </c>
      <c r="I324" s="355"/>
      <c r="J324" s="356"/>
      <c r="K324" s="355"/>
      <c r="L324" s="352"/>
    </row>
    <row r="325" spans="1:12" ht="13.2" x14ac:dyDescent="0.25">
      <c r="A325" s="351">
        <v>322</v>
      </c>
      <c r="B325" s="352"/>
      <c r="C325" s="353"/>
      <c r="D325" s="354"/>
      <c r="E325" s="353"/>
      <c r="F325" s="367"/>
      <c r="G325" s="368"/>
      <c r="H325" s="392" t="str">
        <f t="shared" ref="H325:H388" si="5">IF(G325="","",IF(LEN(G325)&gt;14,G325,REPLACE(REPLACE(G325,1,3,"XXX"),13,2,"XX")))</f>
        <v/>
      </c>
      <c r="I325" s="355"/>
      <c r="J325" s="356"/>
      <c r="K325" s="355"/>
      <c r="L325" s="352"/>
    </row>
    <row r="326" spans="1:12" ht="13.2" x14ac:dyDescent="0.25">
      <c r="A326" s="351">
        <v>323</v>
      </c>
      <c r="B326" s="352"/>
      <c r="C326" s="353"/>
      <c r="D326" s="354"/>
      <c r="E326" s="353"/>
      <c r="F326" s="367"/>
      <c r="G326" s="368"/>
      <c r="H326" s="392" t="str">
        <f t="shared" si="5"/>
        <v/>
      </c>
      <c r="I326" s="355"/>
      <c r="J326" s="356"/>
      <c r="K326" s="355"/>
      <c r="L326" s="352"/>
    </row>
    <row r="327" spans="1:12" ht="13.2" x14ac:dyDescent="0.25">
      <c r="A327" s="351">
        <v>324</v>
      </c>
      <c r="B327" s="352"/>
      <c r="C327" s="353"/>
      <c r="D327" s="354"/>
      <c r="E327" s="353"/>
      <c r="F327" s="367"/>
      <c r="G327" s="368"/>
      <c r="H327" s="392" t="str">
        <f t="shared" si="5"/>
        <v/>
      </c>
      <c r="I327" s="355"/>
      <c r="J327" s="356"/>
      <c r="K327" s="355"/>
      <c r="L327" s="352"/>
    </row>
    <row r="328" spans="1:12" ht="13.2" x14ac:dyDescent="0.25">
      <c r="A328" s="351">
        <v>325</v>
      </c>
      <c r="B328" s="352"/>
      <c r="C328" s="353"/>
      <c r="D328" s="354"/>
      <c r="E328" s="353"/>
      <c r="F328" s="367"/>
      <c r="G328" s="368"/>
      <c r="H328" s="392" t="str">
        <f t="shared" si="5"/>
        <v/>
      </c>
      <c r="I328" s="355"/>
      <c r="J328" s="356"/>
      <c r="K328" s="355"/>
      <c r="L328" s="352"/>
    </row>
    <row r="329" spans="1:12" ht="13.2" x14ac:dyDescent="0.25">
      <c r="A329" s="351">
        <v>326</v>
      </c>
      <c r="B329" s="352"/>
      <c r="C329" s="353"/>
      <c r="D329" s="354"/>
      <c r="E329" s="353"/>
      <c r="F329" s="367"/>
      <c r="G329" s="368"/>
      <c r="H329" s="392" t="str">
        <f t="shared" si="5"/>
        <v/>
      </c>
      <c r="I329" s="355"/>
      <c r="J329" s="356"/>
      <c r="K329" s="355"/>
      <c r="L329" s="352"/>
    </row>
    <row r="330" spans="1:12" ht="13.2" x14ac:dyDescent="0.25">
      <c r="A330" s="351">
        <v>327</v>
      </c>
      <c r="B330" s="352"/>
      <c r="C330" s="353"/>
      <c r="D330" s="354"/>
      <c r="E330" s="353"/>
      <c r="F330" s="367"/>
      <c r="G330" s="368"/>
      <c r="H330" s="392" t="str">
        <f t="shared" si="5"/>
        <v/>
      </c>
      <c r="I330" s="355"/>
      <c r="J330" s="356"/>
      <c r="K330" s="355"/>
      <c r="L330" s="352"/>
    </row>
    <row r="331" spans="1:12" ht="13.2" x14ac:dyDescent="0.25">
      <c r="A331" s="351">
        <v>328</v>
      </c>
      <c r="B331" s="352"/>
      <c r="C331" s="353"/>
      <c r="D331" s="354"/>
      <c r="E331" s="353"/>
      <c r="F331" s="367"/>
      <c r="G331" s="368"/>
      <c r="H331" s="392" t="str">
        <f t="shared" si="5"/>
        <v/>
      </c>
      <c r="I331" s="355"/>
      <c r="J331" s="356"/>
      <c r="K331" s="355"/>
      <c r="L331" s="352"/>
    </row>
    <row r="332" spans="1:12" ht="13.2" x14ac:dyDescent="0.25">
      <c r="A332" s="351">
        <v>329</v>
      </c>
      <c r="B332" s="352"/>
      <c r="C332" s="353"/>
      <c r="D332" s="354"/>
      <c r="E332" s="353"/>
      <c r="F332" s="367"/>
      <c r="G332" s="368"/>
      <c r="H332" s="392" t="str">
        <f t="shared" si="5"/>
        <v/>
      </c>
      <c r="I332" s="355"/>
      <c r="J332" s="356"/>
      <c r="K332" s="355"/>
      <c r="L332" s="352"/>
    </row>
    <row r="333" spans="1:12" ht="13.2" x14ac:dyDescent="0.25">
      <c r="A333" s="351">
        <v>330</v>
      </c>
      <c r="B333" s="352"/>
      <c r="C333" s="353"/>
      <c r="D333" s="354"/>
      <c r="E333" s="353"/>
      <c r="F333" s="367"/>
      <c r="G333" s="368"/>
      <c r="H333" s="392" t="str">
        <f t="shared" si="5"/>
        <v/>
      </c>
      <c r="I333" s="355"/>
      <c r="J333" s="356"/>
      <c r="K333" s="355"/>
      <c r="L333" s="352"/>
    </row>
    <row r="334" spans="1:12" ht="13.2" x14ac:dyDescent="0.25">
      <c r="A334" s="351">
        <v>331</v>
      </c>
      <c r="B334" s="352"/>
      <c r="C334" s="353"/>
      <c r="D334" s="354"/>
      <c r="E334" s="353"/>
      <c r="F334" s="367"/>
      <c r="G334" s="368"/>
      <c r="H334" s="392" t="str">
        <f t="shared" si="5"/>
        <v/>
      </c>
      <c r="I334" s="355"/>
      <c r="J334" s="356"/>
      <c r="K334" s="355"/>
      <c r="L334" s="352"/>
    </row>
    <row r="335" spans="1:12" ht="13.2" x14ac:dyDescent="0.25">
      <c r="A335" s="351">
        <v>332</v>
      </c>
      <c r="B335" s="352"/>
      <c r="C335" s="353"/>
      <c r="D335" s="354"/>
      <c r="E335" s="353"/>
      <c r="F335" s="367"/>
      <c r="G335" s="368"/>
      <c r="H335" s="392" t="str">
        <f t="shared" si="5"/>
        <v/>
      </c>
      <c r="I335" s="355"/>
      <c r="J335" s="356"/>
      <c r="K335" s="355"/>
      <c r="L335" s="352"/>
    </row>
    <row r="336" spans="1:12" ht="13.2" x14ac:dyDescent="0.25">
      <c r="A336" s="351">
        <v>333</v>
      </c>
      <c r="B336" s="352"/>
      <c r="C336" s="353"/>
      <c r="D336" s="354"/>
      <c r="E336" s="353"/>
      <c r="F336" s="367"/>
      <c r="G336" s="368"/>
      <c r="H336" s="392" t="str">
        <f t="shared" si="5"/>
        <v/>
      </c>
      <c r="I336" s="355"/>
      <c r="J336" s="356"/>
      <c r="K336" s="355"/>
      <c r="L336" s="352"/>
    </row>
    <row r="337" spans="1:12" ht="13.2" x14ac:dyDescent="0.25">
      <c r="A337" s="351">
        <v>334</v>
      </c>
      <c r="B337" s="352"/>
      <c r="C337" s="353"/>
      <c r="D337" s="354"/>
      <c r="E337" s="353"/>
      <c r="F337" s="367"/>
      <c r="G337" s="368"/>
      <c r="H337" s="392" t="str">
        <f t="shared" si="5"/>
        <v/>
      </c>
      <c r="I337" s="355"/>
      <c r="J337" s="356"/>
      <c r="K337" s="355"/>
      <c r="L337" s="352"/>
    </row>
    <row r="338" spans="1:12" ht="13.2" x14ac:dyDescent="0.25">
      <c r="A338" s="351">
        <v>335</v>
      </c>
      <c r="B338" s="352"/>
      <c r="C338" s="353"/>
      <c r="D338" s="354"/>
      <c r="E338" s="353"/>
      <c r="F338" s="367"/>
      <c r="G338" s="368"/>
      <c r="H338" s="392" t="str">
        <f t="shared" si="5"/>
        <v/>
      </c>
      <c r="I338" s="355"/>
      <c r="J338" s="356"/>
      <c r="K338" s="355"/>
      <c r="L338" s="352"/>
    </row>
    <row r="339" spans="1:12" ht="13.2" x14ac:dyDescent="0.25">
      <c r="A339" s="351">
        <v>336</v>
      </c>
      <c r="B339" s="352"/>
      <c r="C339" s="353"/>
      <c r="D339" s="354"/>
      <c r="E339" s="353"/>
      <c r="F339" s="367"/>
      <c r="G339" s="368"/>
      <c r="H339" s="392" t="str">
        <f t="shared" si="5"/>
        <v/>
      </c>
      <c r="I339" s="355"/>
      <c r="J339" s="356"/>
      <c r="K339" s="355"/>
      <c r="L339" s="352"/>
    </row>
    <row r="340" spans="1:12" ht="13.2" x14ac:dyDescent="0.25">
      <c r="A340" s="351">
        <v>337</v>
      </c>
      <c r="B340" s="352"/>
      <c r="C340" s="353"/>
      <c r="D340" s="354"/>
      <c r="E340" s="353"/>
      <c r="F340" s="367"/>
      <c r="G340" s="368"/>
      <c r="H340" s="392" t="str">
        <f t="shared" si="5"/>
        <v/>
      </c>
      <c r="I340" s="355"/>
      <c r="J340" s="356"/>
      <c r="K340" s="355"/>
      <c r="L340" s="352"/>
    </row>
    <row r="341" spans="1:12" ht="13.2" x14ac:dyDescent="0.25">
      <c r="A341" s="351">
        <v>338</v>
      </c>
      <c r="B341" s="352"/>
      <c r="C341" s="353"/>
      <c r="D341" s="354"/>
      <c r="E341" s="353"/>
      <c r="F341" s="367"/>
      <c r="G341" s="368"/>
      <c r="H341" s="392" t="str">
        <f t="shared" si="5"/>
        <v/>
      </c>
      <c r="I341" s="355"/>
      <c r="J341" s="356"/>
      <c r="K341" s="355"/>
      <c r="L341" s="352"/>
    </row>
    <row r="342" spans="1:12" ht="13.2" x14ac:dyDescent="0.25">
      <c r="A342" s="351">
        <v>339</v>
      </c>
      <c r="B342" s="352"/>
      <c r="C342" s="353"/>
      <c r="D342" s="354"/>
      <c r="E342" s="353"/>
      <c r="F342" s="367"/>
      <c r="G342" s="368"/>
      <c r="H342" s="392" t="str">
        <f t="shared" si="5"/>
        <v/>
      </c>
      <c r="I342" s="355"/>
      <c r="J342" s="356"/>
      <c r="K342" s="355"/>
      <c r="L342" s="352"/>
    </row>
    <row r="343" spans="1:12" ht="13.2" x14ac:dyDescent="0.25">
      <c r="A343" s="351">
        <v>340</v>
      </c>
      <c r="B343" s="352"/>
      <c r="C343" s="353"/>
      <c r="D343" s="354"/>
      <c r="E343" s="353"/>
      <c r="F343" s="367"/>
      <c r="G343" s="368"/>
      <c r="H343" s="392" t="str">
        <f t="shared" si="5"/>
        <v/>
      </c>
      <c r="I343" s="355"/>
      <c r="J343" s="356"/>
      <c r="K343" s="355"/>
      <c r="L343" s="352"/>
    </row>
    <row r="344" spans="1:12" ht="13.2" x14ac:dyDescent="0.25">
      <c r="A344" s="351">
        <v>341</v>
      </c>
      <c r="B344" s="352"/>
      <c r="C344" s="353"/>
      <c r="D344" s="354"/>
      <c r="E344" s="353"/>
      <c r="F344" s="367"/>
      <c r="G344" s="368"/>
      <c r="H344" s="392" t="str">
        <f t="shared" si="5"/>
        <v/>
      </c>
      <c r="I344" s="355"/>
      <c r="J344" s="356"/>
      <c r="K344" s="355"/>
      <c r="L344" s="352"/>
    </row>
    <row r="345" spans="1:12" ht="13.2" x14ac:dyDescent="0.25">
      <c r="A345" s="351">
        <v>342</v>
      </c>
      <c r="B345" s="352"/>
      <c r="C345" s="353"/>
      <c r="D345" s="354"/>
      <c r="E345" s="353"/>
      <c r="F345" s="367"/>
      <c r="G345" s="368"/>
      <c r="H345" s="392" t="str">
        <f t="shared" si="5"/>
        <v/>
      </c>
      <c r="I345" s="355"/>
      <c r="J345" s="356"/>
      <c r="K345" s="355"/>
      <c r="L345" s="352"/>
    </row>
    <row r="346" spans="1:12" ht="13.2" x14ac:dyDescent="0.25">
      <c r="A346" s="351">
        <v>343</v>
      </c>
      <c r="B346" s="352"/>
      <c r="C346" s="353"/>
      <c r="D346" s="354"/>
      <c r="E346" s="353"/>
      <c r="F346" s="367"/>
      <c r="G346" s="368"/>
      <c r="H346" s="392" t="str">
        <f t="shared" si="5"/>
        <v/>
      </c>
      <c r="I346" s="355"/>
      <c r="J346" s="356"/>
      <c r="K346" s="355"/>
      <c r="L346" s="352"/>
    </row>
    <row r="347" spans="1:12" ht="13.2" x14ac:dyDescent="0.25">
      <c r="A347" s="351">
        <v>344</v>
      </c>
      <c r="B347" s="352"/>
      <c r="C347" s="353"/>
      <c r="D347" s="354"/>
      <c r="E347" s="353"/>
      <c r="F347" s="367"/>
      <c r="G347" s="368"/>
      <c r="H347" s="392" t="str">
        <f t="shared" si="5"/>
        <v/>
      </c>
      <c r="I347" s="355"/>
      <c r="J347" s="356"/>
      <c r="K347" s="355"/>
      <c r="L347" s="352"/>
    </row>
    <row r="348" spans="1:12" ht="13.2" x14ac:dyDescent="0.25">
      <c r="A348" s="351">
        <v>345</v>
      </c>
      <c r="B348" s="352"/>
      <c r="C348" s="353"/>
      <c r="D348" s="354"/>
      <c r="E348" s="353"/>
      <c r="F348" s="367"/>
      <c r="G348" s="368"/>
      <c r="H348" s="392" t="str">
        <f t="shared" si="5"/>
        <v/>
      </c>
      <c r="I348" s="355"/>
      <c r="J348" s="356"/>
      <c r="K348" s="355"/>
      <c r="L348" s="352"/>
    </row>
    <row r="349" spans="1:12" ht="13.2" x14ac:dyDescent="0.25">
      <c r="A349" s="351">
        <v>346</v>
      </c>
      <c r="B349" s="352"/>
      <c r="C349" s="353"/>
      <c r="D349" s="354"/>
      <c r="E349" s="353"/>
      <c r="F349" s="367"/>
      <c r="G349" s="368"/>
      <c r="H349" s="392" t="str">
        <f t="shared" si="5"/>
        <v/>
      </c>
      <c r="I349" s="355"/>
      <c r="J349" s="356"/>
      <c r="K349" s="355"/>
      <c r="L349" s="352"/>
    </row>
    <row r="350" spans="1:12" ht="13.2" x14ac:dyDescent="0.25">
      <c r="A350" s="351">
        <v>347</v>
      </c>
      <c r="B350" s="352"/>
      <c r="C350" s="353"/>
      <c r="D350" s="354"/>
      <c r="E350" s="353"/>
      <c r="F350" s="367"/>
      <c r="G350" s="368"/>
      <c r="H350" s="392" t="str">
        <f t="shared" si="5"/>
        <v/>
      </c>
      <c r="I350" s="355"/>
      <c r="J350" s="356"/>
      <c r="K350" s="355"/>
      <c r="L350" s="352"/>
    </row>
    <row r="351" spans="1:12" ht="13.2" x14ac:dyDescent="0.25">
      <c r="A351" s="351">
        <v>348</v>
      </c>
      <c r="B351" s="352"/>
      <c r="C351" s="353"/>
      <c r="D351" s="354"/>
      <c r="E351" s="353"/>
      <c r="F351" s="367"/>
      <c r="G351" s="368"/>
      <c r="H351" s="392" t="str">
        <f t="shared" si="5"/>
        <v/>
      </c>
      <c r="I351" s="355"/>
      <c r="J351" s="356"/>
      <c r="K351" s="355"/>
      <c r="L351" s="352"/>
    </row>
    <row r="352" spans="1:12" ht="13.2" x14ac:dyDescent="0.25">
      <c r="A352" s="351">
        <v>349</v>
      </c>
      <c r="B352" s="352"/>
      <c r="C352" s="353"/>
      <c r="D352" s="354"/>
      <c r="E352" s="353"/>
      <c r="F352" s="367"/>
      <c r="G352" s="368"/>
      <c r="H352" s="392" t="str">
        <f t="shared" si="5"/>
        <v/>
      </c>
      <c r="I352" s="355"/>
      <c r="J352" s="356"/>
      <c r="K352" s="355"/>
      <c r="L352" s="352"/>
    </row>
    <row r="353" spans="1:12" ht="13.2" x14ac:dyDescent="0.25">
      <c r="A353" s="351">
        <v>350</v>
      </c>
      <c r="B353" s="352"/>
      <c r="C353" s="353"/>
      <c r="D353" s="354"/>
      <c r="E353" s="353"/>
      <c r="F353" s="367"/>
      <c r="G353" s="368"/>
      <c r="H353" s="392" t="str">
        <f t="shared" si="5"/>
        <v/>
      </c>
      <c r="I353" s="355"/>
      <c r="J353" s="356"/>
      <c r="K353" s="355"/>
      <c r="L353" s="352"/>
    </row>
    <row r="354" spans="1:12" ht="13.2" x14ac:dyDescent="0.25">
      <c r="A354" s="351">
        <v>351</v>
      </c>
      <c r="B354" s="352"/>
      <c r="C354" s="353"/>
      <c r="D354" s="354"/>
      <c r="E354" s="353"/>
      <c r="F354" s="367"/>
      <c r="G354" s="368"/>
      <c r="H354" s="392" t="str">
        <f t="shared" si="5"/>
        <v/>
      </c>
      <c r="I354" s="355"/>
      <c r="J354" s="356"/>
      <c r="K354" s="355"/>
      <c r="L354" s="352"/>
    </row>
    <row r="355" spans="1:12" ht="13.2" x14ac:dyDescent="0.25">
      <c r="A355" s="351">
        <v>352</v>
      </c>
      <c r="B355" s="352"/>
      <c r="C355" s="353"/>
      <c r="D355" s="354"/>
      <c r="E355" s="353"/>
      <c r="F355" s="367"/>
      <c r="G355" s="368"/>
      <c r="H355" s="392" t="str">
        <f t="shared" si="5"/>
        <v/>
      </c>
      <c r="I355" s="355"/>
      <c r="J355" s="356"/>
      <c r="K355" s="355"/>
      <c r="L355" s="352"/>
    </row>
    <row r="356" spans="1:12" ht="13.2" x14ac:dyDescent="0.25">
      <c r="A356" s="351">
        <v>353</v>
      </c>
      <c r="B356" s="352"/>
      <c r="C356" s="353"/>
      <c r="D356" s="354"/>
      <c r="E356" s="353"/>
      <c r="F356" s="367"/>
      <c r="G356" s="368"/>
      <c r="H356" s="392" t="str">
        <f t="shared" si="5"/>
        <v/>
      </c>
      <c r="I356" s="355"/>
      <c r="J356" s="356"/>
      <c r="K356" s="355"/>
      <c r="L356" s="352"/>
    </row>
    <row r="357" spans="1:12" ht="13.2" x14ac:dyDescent="0.25">
      <c r="A357" s="351">
        <v>354</v>
      </c>
      <c r="B357" s="352"/>
      <c r="C357" s="353"/>
      <c r="D357" s="354"/>
      <c r="E357" s="353"/>
      <c r="F357" s="367"/>
      <c r="G357" s="368"/>
      <c r="H357" s="392" t="str">
        <f t="shared" si="5"/>
        <v/>
      </c>
      <c r="I357" s="355"/>
      <c r="J357" s="356"/>
      <c r="K357" s="355"/>
      <c r="L357" s="352"/>
    </row>
    <row r="358" spans="1:12" ht="13.2" x14ac:dyDescent="0.25">
      <c r="A358" s="351">
        <v>355</v>
      </c>
      <c r="B358" s="352"/>
      <c r="C358" s="353"/>
      <c r="D358" s="354"/>
      <c r="E358" s="353"/>
      <c r="F358" s="367"/>
      <c r="G358" s="368"/>
      <c r="H358" s="392" t="str">
        <f t="shared" si="5"/>
        <v/>
      </c>
      <c r="I358" s="355"/>
      <c r="J358" s="356"/>
      <c r="K358" s="355"/>
      <c r="L358" s="352"/>
    </row>
    <row r="359" spans="1:12" ht="13.2" x14ac:dyDescent="0.25">
      <c r="A359" s="351">
        <v>356</v>
      </c>
      <c r="B359" s="352"/>
      <c r="C359" s="353"/>
      <c r="D359" s="354"/>
      <c r="E359" s="353"/>
      <c r="F359" s="367"/>
      <c r="G359" s="368"/>
      <c r="H359" s="392" t="str">
        <f t="shared" si="5"/>
        <v/>
      </c>
      <c r="I359" s="355"/>
      <c r="J359" s="356"/>
      <c r="K359" s="355"/>
      <c r="L359" s="352"/>
    </row>
    <row r="360" spans="1:12" ht="13.2" x14ac:dyDescent="0.25">
      <c r="A360" s="351">
        <v>357</v>
      </c>
      <c r="B360" s="352"/>
      <c r="C360" s="353"/>
      <c r="D360" s="354"/>
      <c r="E360" s="353"/>
      <c r="F360" s="367"/>
      <c r="G360" s="368"/>
      <c r="H360" s="392" t="str">
        <f t="shared" si="5"/>
        <v/>
      </c>
      <c r="I360" s="355"/>
      <c r="J360" s="356"/>
      <c r="K360" s="355"/>
      <c r="L360" s="352"/>
    </row>
    <row r="361" spans="1:12" ht="13.2" x14ac:dyDescent="0.25">
      <c r="A361" s="351">
        <v>358</v>
      </c>
      <c r="B361" s="352"/>
      <c r="C361" s="353"/>
      <c r="D361" s="354"/>
      <c r="E361" s="353"/>
      <c r="F361" s="367"/>
      <c r="G361" s="368"/>
      <c r="H361" s="392" t="str">
        <f t="shared" si="5"/>
        <v/>
      </c>
      <c r="I361" s="355"/>
      <c r="J361" s="356"/>
      <c r="K361" s="355"/>
      <c r="L361" s="352"/>
    </row>
    <row r="362" spans="1:12" ht="13.2" x14ac:dyDescent="0.25">
      <c r="A362" s="351">
        <v>359</v>
      </c>
      <c r="B362" s="352"/>
      <c r="C362" s="353"/>
      <c r="D362" s="354"/>
      <c r="E362" s="353"/>
      <c r="F362" s="367"/>
      <c r="G362" s="368"/>
      <c r="H362" s="392" t="str">
        <f t="shared" si="5"/>
        <v/>
      </c>
      <c r="I362" s="355"/>
      <c r="J362" s="356"/>
      <c r="K362" s="355"/>
      <c r="L362" s="352"/>
    </row>
    <row r="363" spans="1:12" ht="13.2" x14ac:dyDescent="0.25">
      <c r="A363" s="351">
        <v>360</v>
      </c>
      <c r="B363" s="352"/>
      <c r="C363" s="353"/>
      <c r="D363" s="354"/>
      <c r="E363" s="353"/>
      <c r="F363" s="367"/>
      <c r="G363" s="368"/>
      <c r="H363" s="392" t="str">
        <f t="shared" si="5"/>
        <v/>
      </c>
      <c r="I363" s="355"/>
      <c r="J363" s="356"/>
      <c r="K363" s="355"/>
      <c r="L363" s="352"/>
    </row>
    <row r="364" spans="1:12" ht="13.2" x14ac:dyDescent="0.25">
      <c r="A364" s="351">
        <v>361</v>
      </c>
      <c r="B364" s="352"/>
      <c r="C364" s="353"/>
      <c r="D364" s="354"/>
      <c r="E364" s="353"/>
      <c r="F364" s="367"/>
      <c r="G364" s="368"/>
      <c r="H364" s="392" t="str">
        <f t="shared" si="5"/>
        <v/>
      </c>
      <c r="I364" s="355"/>
      <c r="J364" s="356"/>
      <c r="K364" s="355"/>
      <c r="L364" s="352"/>
    </row>
    <row r="365" spans="1:12" ht="13.2" x14ac:dyDescent="0.25">
      <c r="A365" s="351">
        <v>362</v>
      </c>
      <c r="B365" s="352"/>
      <c r="C365" s="353"/>
      <c r="D365" s="354"/>
      <c r="E365" s="353"/>
      <c r="F365" s="367"/>
      <c r="G365" s="368"/>
      <c r="H365" s="392" t="str">
        <f t="shared" si="5"/>
        <v/>
      </c>
      <c r="I365" s="355"/>
      <c r="J365" s="356"/>
      <c r="K365" s="355"/>
      <c r="L365" s="352"/>
    </row>
    <row r="366" spans="1:12" ht="13.2" x14ac:dyDescent="0.25">
      <c r="A366" s="351">
        <v>363</v>
      </c>
      <c r="B366" s="352"/>
      <c r="C366" s="353"/>
      <c r="D366" s="354"/>
      <c r="E366" s="353"/>
      <c r="F366" s="367"/>
      <c r="G366" s="368"/>
      <c r="H366" s="392" t="str">
        <f t="shared" si="5"/>
        <v/>
      </c>
      <c r="I366" s="355"/>
      <c r="J366" s="356"/>
      <c r="K366" s="355"/>
      <c r="L366" s="352"/>
    </row>
    <row r="367" spans="1:12" ht="13.2" x14ac:dyDescent="0.25">
      <c r="A367" s="351">
        <v>364</v>
      </c>
      <c r="B367" s="352"/>
      <c r="C367" s="353"/>
      <c r="D367" s="354"/>
      <c r="E367" s="353"/>
      <c r="F367" s="367"/>
      <c r="G367" s="368"/>
      <c r="H367" s="392" t="str">
        <f t="shared" si="5"/>
        <v/>
      </c>
      <c r="I367" s="355"/>
      <c r="J367" s="356"/>
      <c r="K367" s="355"/>
      <c r="L367" s="352"/>
    </row>
    <row r="368" spans="1:12" ht="13.2" x14ac:dyDescent="0.25">
      <c r="A368" s="351">
        <v>365</v>
      </c>
      <c r="B368" s="352"/>
      <c r="C368" s="353"/>
      <c r="D368" s="354"/>
      <c r="E368" s="353"/>
      <c r="F368" s="367"/>
      <c r="G368" s="368"/>
      <c r="H368" s="392" t="str">
        <f t="shared" si="5"/>
        <v/>
      </c>
      <c r="I368" s="355"/>
      <c r="J368" s="356"/>
      <c r="K368" s="355"/>
      <c r="L368" s="352"/>
    </row>
    <row r="369" spans="1:12" ht="13.2" x14ac:dyDescent="0.25">
      <c r="A369" s="351">
        <v>366</v>
      </c>
      <c r="B369" s="352"/>
      <c r="C369" s="353"/>
      <c r="D369" s="354"/>
      <c r="E369" s="353"/>
      <c r="F369" s="367"/>
      <c r="G369" s="368"/>
      <c r="H369" s="392" t="str">
        <f t="shared" si="5"/>
        <v/>
      </c>
      <c r="I369" s="355"/>
      <c r="J369" s="356"/>
      <c r="K369" s="355"/>
      <c r="L369" s="352"/>
    </row>
    <row r="370" spans="1:12" ht="13.2" x14ac:dyDescent="0.25">
      <c r="A370" s="351">
        <v>367</v>
      </c>
      <c r="B370" s="352"/>
      <c r="C370" s="353"/>
      <c r="D370" s="354"/>
      <c r="E370" s="353"/>
      <c r="F370" s="367"/>
      <c r="G370" s="368"/>
      <c r="H370" s="392" t="str">
        <f t="shared" si="5"/>
        <v/>
      </c>
      <c r="I370" s="355"/>
      <c r="J370" s="356"/>
      <c r="K370" s="355"/>
      <c r="L370" s="352"/>
    </row>
    <row r="371" spans="1:12" ht="13.2" x14ac:dyDescent="0.25">
      <c r="A371" s="351">
        <v>368</v>
      </c>
      <c r="B371" s="352"/>
      <c r="C371" s="353"/>
      <c r="D371" s="354"/>
      <c r="E371" s="353"/>
      <c r="F371" s="367"/>
      <c r="G371" s="368"/>
      <c r="H371" s="392" t="str">
        <f t="shared" si="5"/>
        <v/>
      </c>
      <c r="I371" s="355"/>
      <c r="J371" s="356"/>
      <c r="K371" s="355"/>
      <c r="L371" s="352"/>
    </row>
    <row r="372" spans="1:12" ht="13.2" x14ac:dyDescent="0.25">
      <c r="A372" s="351">
        <v>369</v>
      </c>
      <c r="B372" s="352"/>
      <c r="C372" s="353"/>
      <c r="D372" s="354"/>
      <c r="E372" s="353"/>
      <c r="F372" s="367"/>
      <c r="G372" s="368"/>
      <c r="H372" s="392" t="str">
        <f t="shared" si="5"/>
        <v/>
      </c>
      <c r="I372" s="355"/>
      <c r="J372" s="356"/>
      <c r="K372" s="355"/>
      <c r="L372" s="352"/>
    </row>
    <row r="373" spans="1:12" ht="13.2" x14ac:dyDescent="0.25">
      <c r="A373" s="351">
        <v>370</v>
      </c>
      <c r="B373" s="352"/>
      <c r="C373" s="353"/>
      <c r="D373" s="354"/>
      <c r="E373" s="353"/>
      <c r="F373" s="367"/>
      <c r="G373" s="368"/>
      <c r="H373" s="392" t="str">
        <f t="shared" si="5"/>
        <v/>
      </c>
      <c r="I373" s="355"/>
      <c r="J373" s="356"/>
      <c r="K373" s="355"/>
      <c r="L373" s="352"/>
    </row>
    <row r="374" spans="1:12" ht="13.2" x14ac:dyDescent="0.25">
      <c r="A374" s="351">
        <v>371</v>
      </c>
      <c r="B374" s="352"/>
      <c r="C374" s="353"/>
      <c r="D374" s="354"/>
      <c r="E374" s="353"/>
      <c r="F374" s="367"/>
      <c r="G374" s="368"/>
      <c r="H374" s="392" t="str">
        <f t="shared" si="5"/>
        <v/>
      </c>
      <c r="I374" s="355"/>
      <c r="J374" s="356"/>
      <c r="K374" s="355"/>
      <c r="L374" s="352"/>
    </row>
    <row r="375" spans="1:12" ht="13.2" x14ac:dyDescent="0.25">
      <c r="A375" s="351">
        <v>372</v>
      </c>
      <c r="B375" s="352"/>
      <c r="C375" s="353"/>
      <c r="D375" s="354"/>
      <c r="E375" s="353"/>
      <c r="F375" s="367"/>
      <c r="G375" s="368"/>
      <c r="H375" s="392" t="str">
        <f t="shared" si="5"/>
        <v/>
      </c>
      <c r="I375" s="355"/>
      <c r="J375" s="356"/>
      <c r="K375" s="355"/>
      <c r="L375" s="352"/>
    </row>
    <row r="376" spans="1:12" ht="13.2" x14ac:dyDescent="0.25">
      <c r="A376" s="351">
        <v>373</v>
      </c>
      <c r="B376" s="352"/>
      <c r="C376" s="353"/>
      <c r="D376" s="354"/>
      <c r="E376" s="353"/>
      <c r="F376" s="367"/>
      <c r="G376" s="368"/>
      <c r="H376" s="392" t="str">
        <f t="shared" si="5"/>
        <v/>
      </c>
      <c r="I376" s="355"/>
      <c r="J376" s="356"/>
      <c r="K376" s="355"/>
      <c r="L376" s="352"/>
    </row>
    <row r="377" spans="1:12" ht="13.2" x14ac:dyDescent="0.25">
      <c r="A377" s="351">
        <v>374</v>
      </c>
      <c r="B377" s="352"/>
      <c r="C377" s="353"/>
      <c r="D377" s="354"/>
      <c r="E377" s="353"/>
      <c r="F377" s="367"/>
      <c r="G377" s="368"/>
      <c r="H377" s="392" t="str">
        <f t="shared" si="5"/>
        <v/>
      </c>
      <c r="I377" s="355"/>
      <c r="J377" s="356"/>
      <c r="K377" s="355"/>
      <c r="L377" s="352"/>
    </row>
    <row r="378" spans="1:12" ht="13.2" x14ac:dyDescent="0.25">
      <c r="A378" s="351">
        <v>375</v>
      </c>
      <c r="B378" s="352"/>
      <c r="C378" s="353"/>
      <c r="D378" s="354"/>
      <c r="E378" s="353"/>
      <c r="F378" s="367"/>
      <c r="G378" s="368"/>
      <c r="H378" s="392" t="str">
        <f t="shared" si="5"/>
        <v/>
      </c>
      <c r="I378" s="355"/>
      <c r="J378" s="356"/>
      <c r="K378" s="355"/>
      <c r="L378" s="352"/>
    </row>
    <row r="379" spans="1:12" ht="13.2" x14ac:dyDescent="0.25">
      <c r="A379" s="351">
        <v>376</v>
      </c>
      <c r="B379" s="352"/>
      <c r="C379" s="353"/>
      <c r="D379" s="354"/>
      <c r="E379" s="353"/>
      <c r="F379" s="367"/>
      <c r="G379" s="368"/>
      <c r="H379" s="392" t="str">
        <f t="shared" si="5"/>
        <v/>
      </c>
      <c r="I379" s="355"/>
      <c r="J379" s="356"/>
      <c r="K379" s="355"/>
      <c r="L379" s="352"/>
    </row>
    <row r="380" spans="1:12" ht="13.2" x14ac:dyDescent="0.25">
      <c r="A380" s="351">
        <v>377</v>
      </c>
      <c r="B380" s="352"/>
      <c r="C380" s="353"/>
      <c r="D380" s="354"/>
      <c r="E380" s="353"/>
      <c r="F380" s="367"/>
      <c r="G380" s="368"/>
      <c r="H380" s="392" t="str">
        <f t="shared" si="5"/>
        <v/>
      </c>
      <c r="I380" s="355"/>
      <c r="J380" s="356"/>
      <c r="K380" s="355"/>
      <c r="L380" s="352"/>
    </row>
    <row r="381" spans="1:12" ht="13.2" x14ac:dyDescent="0.25">
      <c r="A381" s="351">
        <v>378</v>
      </c>
      <c r="B381" s="352"/>
      <c r="C381" s="353"/>
      <c r="D381" s="354"/>
      <c r="E381" s="353"/>
      <c r="F381" s="367"/>
      <c r="G381" s="368"/>
      <c r="H381" s="392" t="str">
        <f t="shared" si="5"/>
        <v/>
      </c>
      <c r="I381" s="355"/>
      <c r="J381" s="356"/>
      <c r="K381" s="355"/>
      <c r="L381" s="352"/>
    </row>
    <row r="382" spans="1:12" ht="13.2" x14ac:dyDescent="0.25">
      <c r="A382" s="351">
        <v>379</v>
      </c>
      <c r="B382" s="352"/>
      <c r="C382" s="353"/>
      <c r="D382" s="354"/>
      <c r="E382" s="353"/>
      <c r="F382" s="367"/>
      <c r="G382" s="368"/>
      <c r="H382" s="392" t="str">
        <f t="shared" si="5"/>
        <v/>
      </c>
      <c r="I382" s="355"/>
      <c r="J382" s="356"/>
      <c r="K382" s="355"/>
      <c r="L382" s="352"/>
    </row>
    <row r="383" spans="1:12" ht="13.2" x14ac:dyDescent="0.25">
      <c r="A383" s="351">
        <v>380</v>
      </c>
      <c r="B383" s="352"/>
      <c r="C383" s="353"/>
      <c r="D383" s="354"/>
      <c r="E383" s="353"/>
      <c r="F383" s="367"/>
      <c r="G383" s="368"/>
      <c r="H383" s="392" t="str">
        <f t="shared" si="5"/>
        <v/>
      </c>
      <c r="I383" s="355"/>
      <c r="J383" s="356"/>
      <c r="K383" s="355"/>
      <c r="L383" s="352"/>
    </row>
    <row r="384" spans="1:12" ht="13.2" x14ac:dyDescent="0.25">
      <c r="A384" s="351">
        <v>381</v>
      </c>
      <c r="B384" s="352"/>
      <c r="C384" s="353"/>
      <c r="D384" s="354"/>
      <c r="E384" s="353"/>
      <c r="F384" s="367"/>
      <c r="G384" s="368"/>
      <c r="H384" s="392" t="str">
        <f t="shared" si="5"/>
        <v/>
      </c>
      <c r="I384" s="355"/>
      <c r="J384" s="356"/>
      <c r="K384" s="355"/>
      <c r="L384" s="352"/>
    </row>
    <row r="385" spans="1:12" ht="13.2" x14ac:dyDescent="0.25">
      <c r="A385" s="351">
        <v>382</v>
      </c>
      <c r="B385" s="352"/>
      <c r="C385" s="353"/>
      <c r="D385" s="354"/>
      <c r="E385" s="353"/>
      <c r="F385" s="367"/>
      <c r="G385" s="368"/>
      <c r="H385" s="392" t="str">
        <f t="shared" si="5"/>
        <v/>
      </c>
      <c r="I385" s="355"/>
      <c r="J385" s="356"/>
      <c r="K385" s="355"/>
      <c r="L385" s="352"/>
    </row>
    <row r="386" spans="1:12" ht="13.2" x14ac:dyDescent="0.25">
      <c r="A386" s="351">
        <v>383</v>
      </c>
      <c r="B386" s="352"/>
      <c r="C386" s="353"/>
      <c r="D386" s="354"/>
      <c r="E386" s="353"/>
      <c r="F386" s="367"/>
      <c r="G386" s="368"/>
      <c r="H386" s="392" t="str">
        <f t="shared" si="5"/>
        <v/>
      </c>
      <c r="I386" s="355"/>
      <c r="J386" s="356"/>
      <c r="K386" s="355"/>
      <c r="L386" s="352"/>
    </row>
    <row r="387" spans="1:12" ht="13.2" x14ac:dyDescent="0.25">
      <c r="A387" s="351">
        <v>384</v>
      </c>
      <c r="B387" s="352"/>
      <c r="C387" s="353"/>
      <c r="D387" s="354"/>
      <c r="E387" s="353"/>
      <c r="F387" s="367"/>
      <c r="G387" s="368"/>
      <c r="H387" s="392" t="str">
        <f t="shared" si="5"/>
        <v/>
      </c>
      <c r="I387" s="355"/>
      <c r="J387" s="356"/>
      <c r="K387" s="355"/>
      <c r="L387" s="352"/>
    </row>
    <row r="388" spans="1:12" ht="13.2" x14ac:dyDescent="0.25">
      <c r="A388" s="351">
        <v>385</v>
      </c>
      <c r="B388" s="352"/>
      <c r="C388" s="353"/>
      <c r="D388" s="354"/>
      <c r="E388" s="353"/>
      <c r="F388" s="367"/>
      <c r="G388" s="368"/>
      <c r="H388" s="392" t="str">
        <f t="shared" si="5"/>
        <v/>
      </c>
      <c r="I388" s="355"/>
      <c r="J388" s="356"/>
      <c r="K388" s="355"/>
      <c r="L388" s="352"/>
    </row>
    <row r="389" spans="1:12" ht="13.2" x14ac:dyDescent="0.25">
      <c r="A389" s="351">
        <v>386</v>
      </c>
      <c r="B389" s="352"/>
      <c r="C389" s="353"/>
      <c r="D389" s="354"/>
      <c r="E389" s="353"/>
      <c r="F389" s="367"/>
      <c r="G389" s="368"/>
      <c r="H389" s="392" t="str">
        <f t="shared" ref="H389:H452" si="6">IF(G389="","",IF(LEN(G389)&gt;14,G389,REPLACE(REPLACE(G389,1,3,"XXX"),13,2,"XX")))</f>
        <v/>
      </c>
      <c r="I389" s="355"/>
      <c r="J389" s="356"/>
      <c r="K389" s="355"/>
      <c r="L389" s="352"/>
    </row>
    <row r="390" spans="1:12" ht="13.2" x14ac:dyDescent="0.25">
      <c r="A390" s="351">
        <v>387</v>
      </c>
      <c r="B390" s="352"/>
      <c r="C390" s="353"/>
      <c r="D390" s="354"/>
      <c r="E390" s="353"/>
      <c r="F390" s="367"/>
      <c r="G390" s="368"/>
      <c r="H390" s="392" t="str">
        <f t="shared" si="6"/>
        <v/>
      </c>
      <c r="I390" s="355"/>
      <c r="J390" s="356"/>
      <c r="K390" s="355"/>
      <c r="L390" s="352"/>
    </row>
    <row r="391" spans="1:12" ht="13.2" x14ac:dyDescent="0.25">
      <c r="A391" s="351">
        <v>388</v>
      </c>
      <c r="B391" s="352"/>
      <c r="C391" s="353"/>
      <c r="D391" s="354"/>
      <c r="E391" s="353"/>
      <c r="F391" s="367"/>
      <c r="G391" s="368"/>
      <c r="H391" s="392" t="str">
        <f t="shared" si="6"/>
        <v/>
      </c>
      <c r="I391" s="355"/>
      <c r="J391" s="356"/>
      <c r="K391" s="355"/>
      <c r="L391" s="352"/>
    </row>
    <row r="392" spans="1:12" ht="13.2" x14ac:dyDescent="0.25">
      <c r="A392" s="351">
        <v>389</v>
      </c>
      <c r="B392" s="352"/>
      <c r="C392" s="353"/>
      <c r="D392" s="354"/>
      <c r="E392" s="353"/>
      <c r="F392" s="367"/>
      <c r="G392" s="368"/>
      <c r="H392" s="392" t="str">
        <f t="shared" si="6"/>
        <v/>
      </c>
      <c r="I392" s="355"/>
      <c r="J392" s="356"/>
      <c r="K392" s="355"/>
      <c r="L392" s="352"/>
    </row>
    <row r="393" spans="1:12" ht="13.2" x14ac:dyDescent="0.25">
      <c r="A393" s="351">
        <v>390</v>
      </c>
      <c r="B393" s="352"/>
      <c r="C393" s="353"/>
      <c r="D393" s="354"/>
      <c r="E393" s="353"/>
      <c r="F393" s="367"/>
      <c r="G393" s="368"/>
      <c r="H393" s="392" t="str">
        <f t="shared" si="6"/>
        <v/>
      </c>
      <c r="I393" s="355"/>
      <c r="J393" s="356"/>
      <c r="K393" s="355"/>
      <c r="L393" s="352"/>
    </row>
    <row r="394" spans="1:12" ht="13.2" x14ac:dyDescent="0.25">
      <c r="A394" s="351">
        <v>391</v>
      </c>
      <c r="B394" s="352"/>
      <c r="C394" s="353"/>
      <c r="D394" s="354"/>
      <c r="E394" s="353"/>
      <c r="F394" s="367"/>
      <c r="G394" s="368"/>
      <c r="H394" s="392" t="str">
        <f t="shared" si="6"/>
        <v/>
      </c>
      <c r="I394" s="355"/>
      <c r="J394" s="356"/>
      <c r="K394" s="355"/>
      <c r="L394" s="352"/>
    </row>
    <row r="395" spans="1:12" ht="13.2" x14ac:dyDescent="0.25">
      <c r="A395" s="351">
        <v>392</v>
      </c>
      <c r="B395" s="352"/>
      <c r="C395" s="353"/>
      <c r="D395" s="354"/>
      <c r="E395" s="353"/>
      <c r="F395" s="367"/>
      <c r="G395" s="368"/>
      <c r="H395" s="392" t="str">
        <f t="shared" si="6"/>
        <v/>
      </c>
      <c r="I395" s="355"/>
      <c r="J395" s="356"/>
      <c r="K395" s="355"/>
      <c r="L395" s="352"/>
    </row>
    <row r="396" spans="1:12" ht="13.2" x14ac:dyDescent="0.25">
      <c r="A396" s="351">
        <v>393</v>
      </c>
      <c r="B396" s="352"/>
      <c r="C396" s="353"/>
      <c r="D396" s="354"/>
      <c r="E396" s="353"/>
      <c r="F396" s="367"/>
      <c r="G396" s="368"/>
      <c r="H396" s="392" t="str">
        <f t="shared" si="6"/>
        <v/>
      </c>
      <c r="I396" s="355"/>
      <c r="J396" s="356"/>
      <c r="K396" s="355"/>
      <c r="L396" s="352"/>
    </row>
    <row r="397" spans="1:12" ht="13.2" x14ac:dyDescent="0.25">
      <c r="A397" s="351">
        <v>394</v>
      </c>
      <c r="B397" s="352"/>
      <c r="C397" s="353"/>
      <c r="D397" s="354"/>
      <c r="E397" s="353"/>
      <c r="F397" s="367"/>
      <c r="G397" s="368"/>
      <c r="H397" s="392" t="str">
        <f t="shared" si="6"/>
        <v/>
      </c>
      <c r="I397" s="355"/>
      <c r="J397" s="356"/>
      <c r="K397" s="355"/>
      <c r="L397" s="352"/>
    </row>
    <row r="398" spans="1:12" ht="13.2" x14ac:dyDescent="0.25">
      <c r="A398" s="351">
        <v>395</v>
      </c>
      <c r="B398" s="352"/>
      <c r="C398" s="353"/>
      <c r="D398" s="354"/>
      <c r="E398" s="353"/>
      <c r="F398" s="367"/>
      <c r="G398" s="368"/>
      <c r="H398" s="392" t="str">
        <f t="shared" si="6"/>
        <v/>
      </c>
      <c r="I398" s="355"/>
      <c r="J398" s="356"/>
      <c r="K398" s="355"/>
      <c r="L398" s="352"/>
    </row>
    <row r="399" spans="1:12" ht="13.2" x14ac:dyDescent="0.25">
      <c r="A399" s="351">
        <v>396</v>
      </c>
      <c r="B399" s="352"/>
      <c r="C399" s="353"/>
      <c r="D399" s="354"/>
      <c r="E399" s="353"/>
      <c r="F399" s="367"/>
      <c r="G399" s="368"/>
      <c r="H399" s="392" t="str">
        <f t="shared" si="6"/>
        <v/>
      </c>
      <c r="I399" s="355"/>
      <c r="J399" s="356"/>
      <c r="K399" s="355"/>
      <c r="L399" s="352"/>
    </row>
    <row r="400" spans="1:12" ht="13.2" x14ac:dyDescent="0.25">
      <c r="A400" s="351">
        <v>397</v>
      </c>
      <c r="B400" s="352"/>
      <c r="C400" s="353"/>
      <c r="D400" s="354"/>
      <c r="E400" s="353"/>
      <c r="F400" s="367"/>
      <c r="G400" s="368"/>
      <c r="H400" s="392" t="str">
        <f t="shared" si="6"/>
        <v/>
      </c>
      <c r="I400" s="355"/>
      <c r="J400" s="356"/>
      <c r="K400" s="355"/>
      <c r="L400" s="352"/>
    </row>
    <row r="401" spans="1:12" ht="13.2" x14ac:dyDescent="0.25">
      <c r="A401" s="351">
        <v>398</v>
      </c>
      <c r="B401" s="352"/>
      <c r="C401" s="353"/>
      <c r="D401" s="354"/>
      <c r="E401" s="353"/>
      <c r="F401" s="367"/>
      <c r="G401" s="368"/>
      <c r="H401" s="392" t="str">
        <f t="shared" si="6"/>
        <v/>
      </c>
      <c r="I401" s="355"/>
      <c r="J401" s="356"/>
      <c r="K401" s="355"/>
      <c r="L401" s="352"/>
    </row>
    <row r="402" spans="1:12" ht="13.2" x14ac:dyDescent="0.25">
      <c r="A402" s="351">
        <v>399</v>
      </c>
      <c r="B402" s="352"/>
      <c r="C402" s="353"/>
      <c r="D402" s="354"/>
      <c r="E402" s="353"/>
      <c r="F402" s="367"/>
      <c r="G402" s="368"/>
      <c r="H402" s="392" t="str">
        <f t="shared" si="6"/>
        <v/>
      </c>
      <c r="I402" s="355"/>
      <c r="J402" s="356"/>
      <c r="K402" s="355"/>
      <c r="L402" s="352"/>
    </row>
    <row r="403" spans="1:12" ht="13.2" x14ac:dyDescent="0.25">
      <c r="A403" s="351">
        <v>400</v>
      </c>
      <c r="B403" s="352"/>
      <c r="C403" s="353"/>
      <c r="D403" s="354"/>
      <c r="E403" s="353"/>
      <c r="F403" s="367"/>
      <c r="G403" s="368"/>
      <c r="H403" s="392" t="str">
        <f t="shared" si="6"/>
        <v/>
      </c>
      <c r="I403" s="355"/>
      <c r="J403" s="356"/>
      <c r="K403" s="355"/>
      <c r="L403" s="352"/>
    </row>
    <row r="404" spans="1:12" ht="13.2" x14ac:dyDescent="0.25">
      <c r="A404" s="351">
        <v>401</v>
      </c>
      <c r="B404" s="352"/>
      <c r="C404" s="353"/>
      <c r="D404" s="354"/>
      <c r="E404" s="353"/>
      <c r="F404" s="367"/>
      <c r="G404" s="368"/>
      <c r="H404" s="392" t="str">
        <f t="shared" si="6"/>
        <v/>
      </c>
      <c r="I404" s="355"/>
      <c r="J404" s="356"/>
      <c r="K404" s="355"/>
      <c r="L404" s="352"/>
    </row>
    <row r="405" spans="1:12" ht="13.2" x14ac:dyDescent="0.25">
      <c r="A405" s="351">
        <v>402</v>
      </c>
      <c r="B405" s="352"/>
      <c r="C405" s="353"/>
      <c r="D405" s="354"/>
      <c r="E405" s="353"/>
      <c r="F405" s="367"/>
      <c r="G405" s="368"/>
      <c r="H405" s="392" t="str">
        <f t="shared" si="6"/>
        <v/>
      </c>
      <c r="I405" s="355"/>
      <c r="J405" s="356"/>
      <c r="K405" s="355"/>
      <c r="L405" s="352"/>
    </row>
    <row r="406" spans="1:12" ht="13.2" x14ac:dyDescent="0.25">
      <c r="A406" s="351">
        <v>403</v>
      </c>
      <c r="B406" s="352"/>
      <c r="C406" s="353"/>
      <c r="D406" s="354"/>
      <c r="E406" s="353"/>
      <c r="F406" s="367"/>
      <c r="G406" s="368"/>
      <c r="H406" s="392" t="str">
        <f t="shared" si="6"/>
        <v/>
      </c>
      <c r="I406" s="355"/>
      <c r="J406" s="356"/>
      <c r="K406" s="355"/>
      <c r="L406" s="352"/>
    </row>
    <row r="407" spans="1:12" ht="13.2" x14ac:dyDescent="0.25">
      <c r="A407" s="351">
        <v>404</v>
      </c>
      <c r="B407" s="352"/>
      <c r="C407" s="353"/>
      <c r="D407" s="354"/>
      <c r="E407" s="353"/>
      <c r="F407" s="367"/>
      <c r="G407" s="368"/>
      <c r="H407" s="392" t="str">
        <f t="shared" si="6"/>
        <v/>
      </c>
      <c r="I407" s="355"/>
      <c r="J407" s="356"/>
      <c r="K407" s="355"/>
      <c r="L407" s="352"/>
    </row>
    <row r="408" spans="1:12" ht="13.2" x14ac:dyDescent="0.25">
      <c r="A408" s="351">
        <v>405</v>
      </c>
      <c r="B408" s="352"/>
      <c r="C408" s="353"/>
      <c r="D408" s="354"/>
      <c r="E408" s="353"/>
      <c r="F408" s="367"/>
      <c r="G408" s="368"/>
      <c r="H408" s="392" t="str">
        <f t="shared" si="6"/>
        <v/>
      </c>
      <c r="I408" s="355"/>
      <c r="J408" s="356"/>
      <c r="K408" s="355"/>
      <c r="L408" s="352"/>
    </row>
    <row r="409" spans="1:12" ht="13.2" x14ac:dyDescent="0.25">
      <c r="A409" s="351">
        <v>406</v>
      </c>
      <c r="B409" s="352"/>
      <c r="C409" s="353"/>
      <c r="D409" s="354"/>
      <c r="E409" s="353"/>
      <c r="F409" s="367"/>
      <c r="G409" s="368"/>
      <c r="H409" s="392" t="str">
        <f t="shared" si="6"/>
        <v/>
      </c>
      <c r="I409" s="355"/>
      <c r="J409" s="356"/>
      <c r="K409" s="355"/>
      <c r="L409" s="352"/>
    </row>
    <row r="410" spans="1:12" ht="13.2" x14ac:dyDescent="0.25">
      <c r="A410" s="351">
        <v>407</v>
      </c>
      <c r="B410" s="352"/>
      <c r="C410" s="353"/>
      <c r="D410" s="354"/>
      <c r="E410" s="353"/>
      <c r="F410" s="367"/>
      <c r="G410" s="368"/>
      <c r="H410" s="392" t="str">
        <f t="shared" si="6"/>
        <v/>
      </c>
      <c r="I410" s="355"/>
      <c r="J410" s="356"/>
      <c r="K410" s="355"/>
      <c r="L410" s="352"/>
    </row>
    <row r="411" spans="1:12" ht="13.2" x14ac:dyDescent="0.25">
      <c r="A411" s="351">
        <v>408</v>
      </c>
      <c r="B411" s="352"/>
      <c r="C411" s="353"/>
      <c r="D411" s="354"/>
      <c r="E411" s="353"/>
      <c r="F411" s="367"/>
      <c r="G411" s="368"/>
      <c r="H411" s="392" t="str">
        <f t="shared" si="6"/>
        <v/>
      </c>
      <c r="I411" s="355"/>
      <c r="J411" s="356"/>
      <c r="K411" s="355"/>
      <c r="L411" s="352"/>
    </row>
    <row r="412" spans="1:12" ht="13.2" x14ac:dyDescent="0.25">
      <c r="A412" s="351">
        <v>409</v>
      </c>
      <c r="B412" s="352"/>
      <c r="C412" s="353"/>
      <c r="D412" s="354"/>
      <c r="E412" s="353"/>
      <c r="F412" s="367"/>
      <c r="G412" s="368"/>
      <c r="H412" s="392" t="str">
        <f t="shared" si="6"/>
        <v/>
      </c>
      <c r="I412" s="355"/>
      <c r="J412" s="356"/>
      <c r="K412" s="355"/>
      <c r="L412" s="352"/>
    </row>
    <row r="413" spans="1:12" ht="13.2" x14ac:dyDescent="0.25">
      <c r="A413" s="351">
        <v>410</v>
      </c>
      <c r="B413" s="352"/>
      <c r="C413" s="353"/>
      <c r="D413" s="354"/>
      <c r="E413" s="353"/>
      <c r="F413" s="367"/>
      <c r="G413" s="368"/>
      <c r="H413" s="392" t="str">
        <f t="shared" si="6"/>
        <v/>
      </c>
      <c r="I413" s="355"/>
      <c r="J413" s="356"/>
      <c r="K413" s="355"/>
      <c r="L413" s="352"/>
    </row>
    <row r="414" spans="1:12" ht="13.2" x14ac:dyDescent="0.25">
      <c r="A414" s="351">
        <v>411</v>
      </c>
      <c r="B414" s="352"/>
      <c r="C414" s="353"/>
      <c r="D414" s="354"/>
      <c r="E414" s="353"/>
      <c r="F414" s="367"/>
      <c r="G414" s="368"/>
      <c r="H414" s="392" t="str">
        <f t="shared" si="6"/>
        <v/>
      </c>
      <c r="I414" s="355"/>
      <c r="J414" s="356"/>
      <c r="K414" s="355"/>
      <c r="L414" s="352"/>
    </row>
    <row r="415" spans="1:12" ht="13.2" x14ac:dyDescent="0.25">
      <c r="A415" s="351">
        <v>412</v>
      </c>
      <c r="B415" s="352"/>
      <c r="C415" s="353"/>
      <c r="D415" s="354"/>
      <c r="E415" s="353"/>
      <c r="F415" s="367"/>
      <c r="G415" s="368"/>
      <c r="H415" s="392" t="str">
        <f t="shared" si="6"/>
        <v/>
      </c>
      <c r="I415" s="355"/>
      <c r="J415" s="356"/>
      <c r="K415" s="355"/>
      <c r="L415" s="352"/>
    </row>
    <row r="416" spans="1:12" ht="13.2" x14ac:dyDescent="0.25">
      <c r="A416" s="351">
        <v>413</v>
      </c>
      <c r="B416" s="352"/>
      <c r="C416" s="353"/>
      <c r="D416" s="354"/>
      <c r="E416" s="353"/>
      <c r="F416" s="367"/>
      <c r="G416" s="368"/>
      <c r="H416" s="392" t="str">
        <f t="shared" si="6"/>
        <v/>
      </c>
      <c r="I416" s="355"/>
      <c r="J416" s="356"/>
      <c r="K416" s="355"/>
      <c r="L416" s="352"/>
    </row>
    <row r="417" spans="1:12" ht="13.2" x14ac:dyDescent="0.25">
      <c r="A417" s="351">
        <v>414</v>
      </c>
      <c r="B417" s="352"/>
      <c r="C417" s="353"/>
      <c r="D417" s="354"/>
      <c r="E417" s="353"/>
      <c r="F417" s="367"/>
      <c r="G417" s="368"/>
      <c r="H417" s="392" t="str">
        <f t="shared" si="6"/>
        <v/>
      </c>
      <c r="I417" s="355"/>
      <c r="J417" s="356"/>
      <c r="K417" s="355"/>
      <c r="L417" s="352"/>
    </row>
    <row r="418" spans="1:12" ht="13.2" x14ac:dyDescent="0.25">
      <c r="A418" s="351">
        <v>415</v>
      </c>
      <c r="B418" s="352"/>
      <c r="C418" s="353"/>
      <c r="D418" s="354"/>
      <c r="E418" s="353"/>
      <c r="F418" s="367"/>
      <c r="G418" s="368"/>
      <c r="H418" s="392" t="str">
        <f t="shared" si="6"/>
        <v/>
      </c>
      <c r="I418" s="355"/>
      <c r="J418" s="356"/>
      <c r="K418" s="355"/>
      <c r="L418" s="352"/>
    </row>
    <row r="419" spans="1:12" ht="13.2" x14ac:dyDescent="0.25">
      <c r="A419" s="351">
        <v>416</v>
      </c>
      <c r="B419" s="352"/>
      <c r="C419" s="353"/>
      <c r="D419" s="354"/>
      <c r="E419" s="353"/>
      <c r="F419" s="367"/>
      <c r="G419" s="368"/>
      <c r="H419" s="392" t="str">
        <f t="shared" si="6"/>
        <v/>
      </c>
      <c r="I419" s="355"/>
      <c r="J419" s="356"/>
      <c r="K419" s="355"/>
      <c r="L419" s="352"/>
    </row>
    <row r="420" spans="1:12" ht="13.2" x14ac:dyDescent="0.25">
      <c r="A420" s="351">
        <v>417</v>
      </c>
      <c r="B420" s="352"/>
      <c r="C420" s="353"/>
      <c r="D420" s="354"/>
      <c r="E420" s="353"/>
      <c r="F420" s="367"/>
      <c r="G420" s="368"/>
      <c r="H420" s="392" t="str">
        <f t="shared" si="6"/>
        <v/>
      </c>
      <c r="I420" s="355"/>
      <c r="J420" s="356"/>
      <c r="K420" s="355"/>
      <c r="L420" s="352"/>
    </row>
    <row r="421" spans="1:12" ht="13.2" x14ac:dyDescent="0.25">
      <c r="A421" s="351">
        <v>418</v>
      </c>
      <c r="B421" s="352"/>
      <c r="C421" s="353"/>
      <c r="D421" s="354"/>
      <c r="E421" s="353"/>
      <c r="F421" s="367"/>
      <c r="G421" s="368"/>
      <c r="H421" s="392" t="str">
        <f t="shared" si="6"/>
        <v/>
      </c>
      <c r="I421" s="355"/>
      <c r="J421" s="356"/>
      <c r="K421" s="355"/>
      <c r="L421" s="352"/>
    </row>
    <row r="422" spans="1:12" ht="13.2" x14ac:dyDescent="0.25">
      <c r="A422" s="351">
        <v>419</v>
      </c>
      <c r="B422" s="352"/>
      <c r="C422" s="353"/>
      <c r="D422" s="354"/>
      <c r="E422" s="353"/>
      <c r="F422" s="367"/>
      <c r="G422" s="368"/>
      <c r="H422" s="392" t="str">
        <f t="shared" si="6"/>
        <v/>
      </c>
      <c r="I422" s="355"/>
      <c r="J422" s="356"/>
      <c r="K422" s="355"/>
      <c r="L422" s="352"/>
    </row>
    <row r="423" spans="1:12" ht="13.2" x14ac:dyDescent="0.25">
      <c r="A423" s="351">
        <v>420</v>
      </c>
      <c r="B423" s="352"/>
      <c r="C423" s="353"/>
      <c r="D423" s="354"/>
      <c r="E423" s="353"/>
      <c r="F423" s="367"/>
      <c r="G423" s="368"/>
      <c r="H423" s="392" t="str">
        <f t="shared" si="6"/>
        <v/>
      </c>
      <c r="I423" s="355"/>
      <c r="J423" s="356"/>
      <c r="K423" s="355"/>
      <c r="L423" s="352"/>
    </row>
    <row r="424" spans="1:12" ht="13.2" x14ac:dyDescent="0.25">
      <c r="A424" s="351">
        <v>421</v>
      </c>
      <c r="B424" s="352"/>
      <c r="C424" s="353"/>
      <c r="D424" s="354"/>
      <c r="E424" s="353"/>
      <c r="F424" s="367"/>
      <c r="G424" s="368"/>
      <c r="H424" s="392" t="str">
        <f t="shared" si="6"/>
        <v/>
      </c>
      <c r="I424" s="355"/>
      <c r="J424" s="356"/>
      <c r="K424" s="355"/>
      <c r="L424" s="352"/>
    </row>
    <row r="425" spans="1:12" ht="13.2" x14ac:dyDescent="0.25">
      <c r="A425" s="351">
        <v>422</v>
      </c>
      <c r="B425" s="352"/>
      <c r="C425" s="353"/>
      <c r="D425" s="354"/>
      <c r="E425" s="353"/>
      <c r="F425" s="367"/>
      <c r="G425" s="368"/>
      <c r="H425" s="392" t="str">
        <f t="shared" si="6"/>
        <v/>
      </c>
      <c r="I425" s="355"/>
      <c r="J425" s="356"/>
      <c r="K425" s="355"/>
      <c r="L425" s="352"/>
    </row>
    <row r="426" spans="1:12" ht="13.2" x14ac:dyDescent="0.25">
      <c r="A426" s="351">
        <v>423</v>
      </c>
      <c r="B426" s="352"/>
      <c r="C426" s="353"/>
      <c r="D426" s="354"/>
      <c r="E426" s="353"/>
      <c r="F426" s="367"/>
      <c r="G426" s="368"/>
      <c r="H426" s="392" t="str">
        <f t="shared" si="6"/>
        <v/>
      </c>
      <c r="I426" s="355"/>
      <c r="J426" s="356"/>
      <c r="K426" s="355"/>
      <c r="L426" s="352"/>
    </row>
    <row r="427" spans="1:12" ht="13.2" x14ac:dyDescent="0.25">
      <c r="A427" s="351">
        <v>424</v>
      </c>
      <c r="B427" s="352"/>
      <c r="C427" s="353"/>
      <c r="D427" s="354"/>
      <c r="E427" s="353"/>
      <c r="F427" s="367"/>
      <c r="G427" s="368"/>
      <c r="H427" s="392" t="str">
        <f t="shared" si="6"/>
        <v/>
      </c>
      <c r="I427" s="355"/>
      <c r="J427" s="356"/>
      <c r="K427" s="355"/>
      <c r="L427" s="352"/>
    </row>
    <row r="428" spans="1:12" ht="13.2" x14ac:dyDescent="0.25">
      <c r="A428" s="351">
        <v>425</v>
      </c>
      <c r="B428" s="352"/>
      <c r="C428" s="353"/>
      <c r="D428" s="354"/>
      <c r="E428" s="353"/>
      <c r="F428" s="367"/>
      <c r="G428" s="368"/>
      <c r="H428" s="392" t="str">
        <f t="shared" si="6"/>
        <v/>
      </c>
      <c r="I428" s="355"/>
      <c r="J428" s="356"/>
      <c r="K428" s="355"/>
      <c r="L428" s="352"/>
    </row>
    <row r="429" spans="1:12" ht="13.2" x14ac:dyDescent="0.25">
      <c r="A429" s="351">
        <v>426</v>
      </c>
      <c r="B429" s="352"/>
      <c r="C429" s="353"/>
      <c r="D429" s="354"/>
      <c r="E429" s="353"/>
      <c r="F429" s="367"/>
      <c r="G429" s="368"/>
      <c r="H429" s="392" t="str">
        <f t="shared" si="6"/>
        <v/>
      </c>
      <c r="I429" s="355"/>
      <c r="J429" s="356"/>
      <c r="K429" s="355"/>
      <c r="L429" s="352"/>
    </row>
    <row r="430" spans="1:12" ht="13.2" x14ac:dyDescent="0.25">
      <c r="A430" s="351">
        <v>427</v>
      </c>
      <c r="B430" s="352"/>
      <c r="C430" s="353"/>
      <c r="D430" s="354"/>
      <c r="E430" s="353"/>
      <c r="F430" s="367"/>
      <c r="G430" s="368"/>
      <c r="H430" s="392" t="str">
        <f t="shared" si="6"/>
        <v/>
      </c>
      <c r="I430" s="355"/>
      <c r="J430" s="356"/>
      <c r="K430" s="355"/>
      <c r="L430" s="352"/>
    </row>
    <row r="431" spans="1:12" ht="13.2" x14ac:dyDescent="0.25">
      <c r="A431" s="351">
        <v>428</v>
      </c>
      <c r="B431" s="352"/>
      <c r="C431" s="353"/>
      <c r="D431" s="354"/>
      <c r="E431" s="353"/>
      <c r="F431" s="367"/>
      <c r="G431" s="368"/>
      <c r="H431" s="392" t="str">
        <f t="shared" si="6"/>
        <v/>
      </c>
      <c r="I431" s="355"/>
      <c r="J431" s="356"/>
      <c r="K431" s="355"/>
      <c r="L431" s="352"/>
    </row>
    <row r="432" spans="1:12" ht="13.2" x14ac:dyDescent="0.25">
      <c r="A432" s="351">
        <v>429</v>
      </c>
      <c r="B432" s="352"/>
      <c r="C432" s="353"/>
      <c r="D432" s="354"/>
      <c r="E432" s="353"/>
      <c r="F432" s="367"/>
      <c r="G432" s="368"/>
      <c r="H432" s="392" t="str">
        <f t="shared" si="6"/>
        <v/>
      </c>
      <c r="I432" s="355"/>
      <c r="J432" s="356"/>
      <c r="K432" s="355"/>
      <c r="L432" s="352"/>
    </row>
    <row r="433" spans="1:12" ht="13.2" x14ac:dyDescent="0.25">
      <c r="A433" s="351">
        <v>430</v>
      </c>
      <c r="B433" s="352"/>
      <c r="C433" s="353"/>
      <c r="D433" s="354"/>
      <c r="E433" s="353"/>
      <c r="F433" s="367"/>
      <c r="G433" s="368"/>
      <c r="H433" s="392" t="str">
        <f t="shared" si="6"/>
        <v/>
      </c>
      <c r="I433" s="355"/>
      <c r="J433" s="356"/>
      <c r="K433" s="355"/>
      <c r="L433" s="352"/>
    </row>
    <row r="434" spans="1:12" ht="13.2" x14ac:dyDescent="0.25">
      <c r="A434" s="351">
        <v>431</v>
      </c>
      <c r="B434" s="352"/>
      <c r="C434" s="353"/>
      <c r="D434" s="354"/>
      <c r="E434" s="353"/>
      <c r="F434" s="367"/>
      <c r="G434" s="368"/>
      <c r="H434" s="392" t="str">
        <f t="shared" si="6"/>
        <v/>
      </c>
      <c r="I434" s="355"/>
      <c r="J434" s="356"/>
      <c r="K434" s="355"/>
      <c r="L434" s="352"/>
    </row>
    <row r="435" spans="1:12" ht="13.2" x14ac:dyDescent="0.25">
      <c r="A435" s="351">
        <v>432</v>
      </c>
      <c r="B435" s="352"/>
      <c r="C435" s="353"/>
      <c r="D435" s="354"/>
      <c r="E435" s="353"/>
      <c r="F435" s="367"/>
      <c r="G435" s="368"/>
      <c r="H435" s="392" t="str">
        <f t="shared" si="6"/>
        <v/>
      </c>
      <c r="I435" s="355"/>
      <c r="J435" s="356"/>
      <c r="K435" s="355"/>
      <c r="L435" s="352"/>
    </row>
    <row r="436" spans="1:12" ht="13.2" x14ac:dyDescent="0.25">
      <c r="A436" s="351">
        <v>433</v>
      </c>
      <c r="B436" s="352"/>
      <c r="C436" s="353"/>
      <c r="D436" s="354"/>
      <c r="E436" s="353"/>
      <c r="F436" s="367"/>
      <c r="G436" s="368"/>
      <c r="H436" s="392" t="str">
        <f t="shared" si="6"/>
        <v/>
      </c>
      <c r="I436" s="355"/>
      <c r="J436" s="356"/>
      <c r="K436" s="355"/>
      <c r="L436" s="352"/>
    </row>
    <row r="437" spans="1:12" ht="13.2" x14ac:dyDescent="0.25">
      <c r="A437" s="351">
        <v>434</v>
      </c>
      <c r="B437" s="352"/>
      <c r="C437" s="353"/>
      <c r="D437" s="354"/>
      <c r="E437" s="353"/>
      <c r="F437" s="367"/>
      <c r="G437" s="368"/>
      <c r="H437" s="392" t="str">
        <f t="shared" si="6"/>
        <v/>
      </c>
      <c r="I437" s="355"/>
      <c r="J437" s="356"/>
      <c r="K437" s="355"/>
      <c r="L437" s="352"/>
    </row>
    <row r="438" spans="1:12" ht="13.2" x14ac:dyDescent="0.25">
      <c r="A438" s="351">
        <v>435</v>
      </c>
      <c r="B438" s="352"/>
      <c r="C438" s="353"/>
      <c r="D438" s="354"/>
      <c r="E438" s="353"/>
      <c r="F438" s="367"/>
      <c r="G438" s="368"/>
      <c r="H438" s="392" t="str">
        <f t="shared" si="6"/>
        <v/>
      </c>
      <c r="I438" s="355"/>
      <c r="J438" s="356"/>
      <c r="K438" s="355"/>
      <c r="L438" s="352"/>
    </row>
    <row r="439" spans="1:12" ht="13.2" x14ac:dyDescent="0.25">
      <c r="A439" s="351">
        <v>436</v>
      </c>
      <c r="B439" s="352"/>
      <c r="C439" s="353"/>
      <c r="D439" s="354"/>
      <c r="E439" s="353"/>
      <c r="F439" s="367"/>
      <c r="G439" s="368"/>
      <c r="H439" s="392" t="str">
        <f t="shared" si="6"/>
        <v/>
      </c>
      <c r="I439" s="355"/>
      <c r="J439" s="356"/>
      <c r="K439" s="355"/>
      <c r="L439" s="352"/>
    </row>
    <row r="440" spans="1:12" ht="13.2" x14ac:dyDescent="0.25">
      <c r="A440" s="351">
        <v>437</v>
      </c>
      <c r="B440" s="352"/>
      <c r="C440" s="353"/>
      <c r="D440" s="354"/>
      <c r="E440" s="353"/>
      <c r="F440" s="367"/>
      <c r="G440" s="368"/>
      <c r="H440" s="392" t="str">
        <f t="shared" si="6"/>
        <v/>
      </c>
      <c r="I440" s="355"/>
      <c r="J440" s="356"/>
      <c r="K440" s="355"/>
      <c r="L440" s="352"/>
    </row>
    <row r="441" spans="1:12" ht="13.2" x14ac:dyDescent="0.25">
      <c r="A441" s="351">
        <v>438</v>
      </c>
      <c r="B441" s="352"/>
      <c r="C441" s="353"/>
      <c r="D441" s="354"/>
      <c r="E441" s="353"/>
      <c r="F441" s="367"/>
      <c r="G441" s="368"/>
      <c r="H441" s="392" t="str">
        <f t="shared" si="6"/>
        <v/>
      </c>
      <c r="I441" s="355"/>
      <c r="J441" s="356"/>
      <c r="K441" s="355"/>
      <c r="L441" s="352"/>
    </row>
    <row r="442" spans="1:12" ht="13.2" x14ac:dyDescent="0.25">
      <c r="A442" s="351">
        <v>439</v>
      </c>
      <c r="B442" s="352"/>
      <c r="C442" s="353"/>
      <c r="D442" s="354"/>
      <c r="E442" s="353"/>
      <c r="F442" s="367"/>
      <c r="G442" s="368"/>
      <c r="H442" s="392" t="str">
        <f t="shared" si="6"/>
        <v/>
      </c>
      <c r="I442" s="355"/>
      <c r="J442" s="356"/>
      <c r="K442" s="355"/>
      <c r="L442" s="352"/>
    </row>
    <row r="443" spans="1:12" ht="13.2" x14ac:dyDescent="0.25">
      <c r="A443" s="351">
        <v>440</v>
      </c>
      <c r="B443" s="352"/>
      <c r="C443" s="353"/>
      <c r="D443" s="354"/>
      <c r="E443" s="353"/>
      <c r="F443" s="367"/>
      <c r="G443" s="368"/>
      <c r="H443" s="392" t="str">
        <f t="shared" si="6"/>
        <v/>
      </c>
      <c r="I443" s="355"/>
      <c r="J443" s="356"/>
      <c r="K443" s="355"/>
      <c r="L443" s="352"/>
    </row>
    <row r="444" spans="1:12" ht="13.2" x14ac:dyDescent="0.25">
      <c r="A444" s="351">
        <v>441</v>
      </c>
      <c r="B444" s="352"/>
      <c r="C444" s="353"/>
      <c r="D444" s="354"/>
      <c r="E444" s="353"/>
      <c r="F444" s="367"/>
      <c r="G444" s="368"/>
      <c r="H444" s="392" t="str">
        <f t="shared" si="6"/>
        <v/>
      </c>
      <c r="I444" s="355"/>
      <c r="J444" s="356"/>
      <c r="K444" s="355"/>
      <c r="L444" s="352"/>
    </row>
    <row r="445" spans="1:12" ht="13.2" x14ac:dyDescent="0.25">
      <c r="A445" s="351">
        <v>442</v>
      </c>
      <c r="B445" s="352"/>
      <c r="C445" s="353"/>
      <c r="D445" s="354"/>
      <c r="E445" s="353"/>
      <c r="F445" s="367"/>
      <c r="G445" s="368"/>
      <c r="H445" s="392" t="str">
        <f t="shared" si="6"/>
        <v/>
      </c>
      <c r="I445" s="355"/>
      <c r="J445" s="356"/>
      <c r="K445" s="355"/>
      <c r="L445" s="352"/>
    </row>
    <row r="446" spans="1:12" ht="13.2" x14ac:dyDescent="0.25">
      <c r="A446" s="351">
        <v>443</v>
      </c>
      <c r="B446" s="352"/>
      <c r="C446" s="353"/>
      <c r="D446" s="354"/>
      <c r="E446" s="353"/>
      <c r="F446" s="367"/>
      <c r="G446" s="368"/>
      <c r="H446" s="392" t="str">
        <f t="shared" si="6"/>
        <v/>
      </c>
      <c r="I446" s="355"/>
      <c r="J446" s="356"/>
      <c r="K446" s="355"/>
      <c r="L446" s="352"/>
    </row>
    <row r="447" spans="1:12" ht="13.2" x14ac:dyDescent="0.25">
      <c r="A447" s="351">
        <v>444</v>
      </c>
      <c r="B447" s="352"/>
      <c r="C447" s="353"/>
      <c r="D447" s="354"/>
      <c r="E447" s="353"/>
      <c r="F447" s="367"/>
      <c r="G447" s="368"/>
      <c r="H447" s="392" t="str">
        <f t="shared" si="6"/>
        <v/>
      </c>
      <c r="I447" s="355"/>
      <c r="J447" s="356"/>
      <c r="K447" s="355"/>
      <c r="L447" s="352"/>
    </row>
    <row r="448" spans="1:12" ht="13.2" x14ac:dyDescent="0.25">
      <c r="A448" s="351">
        <v>445</v>
      </c>
      <c r="B448" s="352"/>
      <c r="C448" s="353"/>
      <c r="D448" s="354"/>
      <c r="E448" s="353"/>
      <c r="F448" s="367"/>
      <c r="G448" s="368"/>
      <c r="H448" s="392" t="str">
        <f t="shared" si="6"/>
        <v/>
      </c>
      <c r="I448" s="355"/>
      <c r="J448" s="356"/>
      <c r="K448" s="355"/>
      <c r="L448" s="352"/>
    </row>
    <row r="449" spans="1:12" ht="13.2" x14ac:dyDescent="0.25">
      <c r="A449" s="351">
        <v>446</v>
      </c>
      <c r="B449" s="352"/>
      <c r="C449" s="353"/>
      <c r="D449" s="354"/>
      <c r="E449" s="353"/>
      <c r="F449" s="367"/>
      <c r="G449" s="368"/>
      <c r="H449" s="392" t="str">
        <f t="shared" si="6"/>
        <v/>
      </c>
      <c r="I449" s="355"/>
      <c r="J449" s="356"/>
      <c r="K449" s="355"/>
      <c r="L449" s="352"/>
    </row>
    <row r="450" spans="1:12" ht="13.2" x14ac:dyDescent="0.25">
      <c r="A450" s="351">
        <v>447</v>
      </c>
      <c r="B450" s="352"/>
      <c r="C450" s="353"/>
      <c r="D450" s="354"/>
      <c r="E450" s="353"/>
      <c r="F450" s="367"/>
      <c r="G450" s="368"/>
      <c r="H450" s="392" t="str">
        <f t="shared" si="6"/>
        <v/>
      </c>
      <c r="I450" s="355"/>
      <c r="J450" s="356"/>
      <c r="K450" s="355"/>
      <c r="L450" s="352"/>
    </row>
    <row r="451" spans="1:12" ht="13.2" x14ac:dyDescent="0.25">
      <c r="A451" s="351">
        <v>448</v>
      </c>
      <c r="B451" s="352"/>
      <c r="C451" s="353"/>
      <c r="D451" s="354"/>
      <c r="E451" s="353"/>
      <c r="F451" s="367"/>
      <c r="G451" s="368"/>
      <c r="H451" s="392" t="str">
        <f t="shared" si="6"/>
        <v/>
      </c>
      <c r="I451" s="355"/>
      <c r="J451" s="356"/>
      <c r="K451" s="355"/>
      <c r="L451" s="352"/>
    </row>
    <row r="452" spans="1:12" ht="13.2" x14ac:dyDescent="0.25">
      <c r="A452" s="351">
        <v>449</v>
      </c>
      <c r="B452" s="352"/>
      <c r="C452" s="353"/>
      <c r="D452" s="354"/>
      <c r="E452" s="353"/>
      <c r="F452" s="367"/>
      <c r="G452" s="368"/>
      <c r="H452" s="392" t="str">
        <f t="shared" si="6"/>
        <v/>
      </c>
      <c r="I452" s="355"/>
      <c r="J452" s="356"/>
      <c r="K452" s="355"/>
      <c r="L452" s="352"/>
    </row>
    <row r="453" spans="1:12" ht="13.2" x14ac:dyDescent="0.25">
      <c r="A453" s="351">
        <v>450</v>
      </c>
      <c r="B453" s="352"/>
      <c r="C453" s="353"/>
      <c r="D453" s="354"/>
      <c r="E453" s="353"/>
      <c r="F453" s="367"/>
      <c r="G453" s="368"/>
      <c r="H453" s="392" t="str">
        <f t="shared" ref="H453:H516" si="7">IF(G453="","",IF(LEN(G453)&gt;14,G453,REPLACE(REPLACE(G453,1,3,"XXX"),13,2,"XX")))</f>
        <v/>
      </c>
      <c r="I453" s="355"/>
      <c r="J453" s="356"/>
      <c r="K453" s="355"/>
      <c r="L453" s="352"/>
    </row>
    <row r="454" spans="1:12" ht="13.2" x14ac:dyDescent="0.25">
      <c r="A454" s="351">
        <v>451</v>
      </c>
      <c r="B454" s="352"/>
      <c r="C454" s="353"/>
      <c r="D454" s="354"/>
      <c r="E454" s="353"/>
      <c r="F454" s="367"/>
      <c r="G454" s="368"/>
      <c r="H454" s="392" t="str">
        <f t="shared" si="7"/>
        <v/>
      </c>
      <c r="I454" s="355"/>
      <c r="J454" s="356"/>
      <c r="K454" s="355"/>
      <c r="L454" s="352"/>
    </row>
    <row r="455" spans="1:12" ht="13.2" x14ac:dyDescent="0.25">
      <c r="A455" s="351">
        <v>452</v>
      </c>
      <c r="B455" s="352"/>
      <c r="C455" s="353"/>
      <c r="D455" s="354"/>
      <c r="E455" s="353"/>
      <c r="F455" s="367"/>
      <c r="G455" s="368"/>
      <c r="H455" s="392" t="str">
        <f t="shared" si="7"/>
        <v/>
      </c>
      <c r="I455" s="355"/>
      <c r="J455" s="356"/>
      <c r="K455" s="355"/>
      <c r="L455" s="352"/>
    </row>
    <row r="456" spans="1:12" ht="13.2" x14ac:dyDescent="0.25">
      <c r="A456" s="351">
        <v>453</v>
      </c>
      <c r="B456" s="352"/>
      <c r="C456" s="353"/>
      <c r="D456" s="354"/>
      <c r="E456" s="353"/>
      <c r="F456" s="367"/>
      <c r="G456" s="368"/>
      <c r="H456" s="392" t="str">
        <f t="shared" si="7"/>
        <v/>
      </c>
      <c r="I456" s="355"/>
      <c r="J456" s="356"/>
      <c r="K456" s="355"/>
      <c r="L456" s="352"/>
    </row>
    <row r="457" spans="1:12" ht="13.2" x14ac:dyDescent="0.25">
      <c r="A457" s="351">
        <v>454</v>
      </c>
      <c r="B457" s="352"/>
      <c r="C457" s="353"/>
      <c r="D457" s="354"/>
      <c r="E457" s="353"/>
      <c r="F457" s="367"/>
      <c r="G457" s="368"/>
      <c r="H457" s="392" t="str">
        <f t="shared" si="7"/>
        <v/>
      </c>
      <c r="I457" s="355"/>
      <c r="J457" s="356"/>
      <c r="K457" s="355"/>
      <c r="L457" s="352"/>
    </row>
    <row r="458" spans="1:12" ht="13.2" x14ac:dyDescent="0.25">
      <c r="A458" s="351">
        <v>455</v>
      </c>
      <c r="B458" s="352"/>
      <c r="C458" s="353"/>
      <c r="D458" s="354"/>
      <c r="E458" s="353"/>
      <c r="F458" s="367"/>
      <c r="G458" s="368"/>
      <c r="H458" s="392" t="str">
        <f t="shared" si="7"/>
        <v/>
      </c>
      <c r="I458" s="355"/>
      <c r="J458" s="356"/>
      <c r="K458" s="355"/>
      <c r="L458" s="352"/>
    </row>
    <row r="459" spans="1:12" ht="13.2" x14ac:dyDescent="0.25">
      <c r="A459" s="351">
        <v>456</v>
      </c>
      <c r="B459" s="352"/>
      <c r="C459" s="353"/>
      <c r="D459" s="354"/>
      <c r="E459" s="353"/>
      <c r="F459" s="367"/>
      <c r="G459" s="368"/>
      <c r="H459" s="392" t="str">
        <f t="shared" si="7"/>
        <v/>
      </c>
      <c r="I459" s="355"/>
      <c r="J459" s="356"/>
      <c r="K459" s="355"/>
      <c r="L459" s="352"/>
    </row>
    <row r="460" spans="1:12" ht="13.2" x14ac:dyDescent="0.25">
      <c r="A460" s="351">
        <v>457</v>
      </c>
      <c r="B460" s="352"/>
      <c r="C460" s="353"/>
      <c r="D460" s="354"/>
      <c r="E460" s="353"/>
      <c r="F460" s="367"/>
      <c r="G460" s="368"/>
      <c r="H460" s="392" t="str">
        <f t="shared" si="7"/>
        <v/>
      </c>
      <c r="I460" s="355"/>
      <c r="J460" s="356"/>
      <c r="K460" s="355"/>
      <c r="L460" s="352"/>
    </row>
    <row r="461" spans="1:12" ht="13.2" x14ac:dyDescent="0.25">
      <c r="A461" s="351">
        <v>458</v>
      </c>
      <c r="B461" s="352"/>
      <c r="C461" s="353"/>
      <c r="D461" s="354"/>
      <c r="E461" s="353"/>
      <c r="F461" s="367"/>
      <c r="G461" s="368"/>
      <c r="H461" s="392" t="str">
        <f t="shared" si="7"/>
        <v/>
      </c>
      <c r="I461" s="355"/>
      <c r="J461" s="356"/>
      <c r="K461" s="355"/>
      <c r="L461" s="352"/>
    </row>
    <row r="462" spans="1:12" ht="13.2" x14ac:dyDescent="0.25">
      <c r="A462" s="351">
        <v>459</v>
      </c>
      <c r="B462" s="352"/>
      <c r="C462" s="353"/>
      <c r="D462" s="354"/>
      <c r="E462" s="353"/>
      <c r="F462" s="367"/>
      <c r="G462" s="368"/>
      <c r="H462" s="392" t="str">
        <f t="shared" si="7"/>
        <v/>
      </c>
      <c r="I462" s="355"/>
      <c r="J462" s="356"/>
      <c r="K462" s="355"/>
      <c r="L462" s="352"/>
    </row>
    <row r="463" spans="1:12" ht="13.2" x14ac:dyDescent="0.25">
      <c r="A463" s="351">
        <v>460</v>
      </c>
      <c r="B463" s="352"/>
      <c r="C463" s="353"/>
      <c r="D463" s="354"/>
      <c r="E463" s="353"/>
      <c r="F463" s="367"/>
      <c r="G463" s="368"/>
      <c r="H463" s="392" t="str">
        <f t="shared" si="7"/>
        <v/>
      </c>
      <c r="I463" s="355"/>
      <c r="J463" s="356"/>
      <c r="K463" s="355"/>
      <c r="L463" s="352"/>
    </row>
    <row r="464" spans="1:12" ht="13.2" x14ac:dyDescent="0.25">
      <c r="A464" s="351">
        <v>461</v>
      </c>
      <c r="B464" s="352"/>
      <c r="C464" s="353"/>
      <c r="D464" s="354"/>
      <c r="E464" s="353"/>
      <c r="F464" s="367"/>
      <c r="G464" s="368"/>
      <c r="H464" s="392" t="str">
        <f t="shared" si="7"/>
        <v/>
      </c>
      <c r="I464" s="355"/>
      <c r="J464" s="356"/>
      <c r="K464" s="355"/>
      <c r="L464" s="352"/>
    </row>
    <row r="465" spans="1:12" ht="13.2" x14ac:dyDescent="0.25">
      <c r="A465" s="351">
        <v>462</v>
      </c>
      <c r="B465" s="352"/>
      <c r="C465" s="353"/>
      <c r="D465" s="354"/>
      <c r="E465" s="353"/>
      <c r="F465" s="367"/>
      <c r="G465" s="368"/>
      <c r="H465" s="392" t="str">
        <f t="shared" si="7"/>
        <v/>
      </c>
      <c r="I465" s="355"/>
      <c r="J465" s="356"/>
      <c r="K465" s="355"/>
      <c r="L465" s="352"/>
    </row>
    <row r="466" spans="1:12" ht="13.2" x14ac:dyDescent="0.25">
      <c r="A466" s="351">
        <v>463</v>
      </c>
      <c r="B466" s="352"/>
      <c r="C466" s="353"/>
      <c r="D466" s="354"/>
      <c r="E466" s="353"/>
      <c r="F466" s="367"/>
      <c r="G466" s="368"/>
      <c r="H466" s="392" t="str">
        <f t="shared" si="7"/>
        <v/>
      </c>
      <c r="I466" s="355"/>
      <c r="J466" s="356"/>
      <c r="K466" s="355"/>
      <c r="L466" s="352"/>
    </row>
    <row r="467" spans="1:12" ht="13.2" x14ac:dyDescent="0.25">
      <c r="A467" s="351">
        <v>464</v>
      </c>
      <c r="B467" s="352"/>
      <c r="C467" s="353"/>
      <c r="D467" s="354"/>
      <c r="E467" s="353"/>
      <c r="F467" s="367"/>
      <c r="G467" s="368"/>
      <c r="H467" s="392" t="str">
        <f t="shared" si="7"/>
        <v/>
      </c>
      <c r="I467" s="355"/>
      <c r="J467" s="356"/>
      <c r="K467" s="355"/>
      <c r="L467" s="352"/>
    </row>
    <row r="468" spans="1:12" ht="13.2" x14ac:dyDescent="0.25">
      <c r="A468" s="351">
        <v>465</v>
      </c>
      <c r="B468" s="352"/>
      <c r="C468" s="353"/>
      <c r="D468" s="354"/>
      <c r="E468" s="353"/>
      <c r="F468" s="367"/>
      <c r="G468" s="368"/>
      <c r="H468" s="392" t="str">
        <f t="shared" si="7"/>
        <v/>
      </c>
      <c r="I468" s="355"/>
      <c r="J468" s="356"/>
      <c r="K468" s="355"/>
      <c r="L468" s="352"/>
    </row>
    <row r="469" spans="1:12" ht="13.2" x14ac:dyDescent="0.25">
      <c r="A469" s="351">
        <v>466</v>
      </c>
      <c r="B469" s="352"/>
      <c r="C469" s="353"/>
      <c r="D469" s="354"/>
      <c r="E469" s="353"/>
      <c r="F469" s="367"/>
      <c r="G469" s="368"/>
      <c r="H469" s="392" t="str">
        <f t="shared" si="7"/>
        <v/>
      </c>
      <c r="I469" s="355"/>
      <c r="J469" s="356"/>
      <c r="K469" s="355"/>
      <c r="L469" s="352"/>
    </row>
    <row r="470" spans="1:12" ht="13.2" x14ac:dyDescent="0.25">
      <c r="A470" s="351">
        <v>467</v>
      </c>
      <c r="B470" s="352"/>
      <c r="C470" s="353"/>
      <c r="D470" s="354"/>
      <c r="E470" s="353"/>
      <c r="F470" s="367"/>
      <c r="G470" s="368"/>
      <c r="H470" s="392" t="str">
        <f t="shared" si="7"/>
        <v/>
      </c>
      <c r="I470" s="355"/>
      <c r="J470" s="356"/>
      <c r="K470" s="355"/>
      <c r="L470" s="352"/>
    </row>
    <row r="471" spans="1:12" ht="13.2" x14ac:dyDescent="0.25">
      <c r="A471" s="351">
        <v>468</v>
      </c>
      <c r="B471" s="352"/>
      <c r="C471" s="353"/>
      <c r="D471" s="354"/>
      <c r="E471" s="353"/>
      <c r="F471" s="367"/>
      <c r="G471" s="368"/>
      <c r="H471" s="392" t="str">
        <f t="shared" si="7"/>
        <v/>
      </c>
      <c r="I471" s="355"/>
      <c r="J471" s="356"/>
      <c r="K471" s="355"/>
      <c r="L471" s="352"/>
    </row>
    <row r="472" spans="1:12" ht="13.2" x14ac:dyDescent="0.25">
      <c r="A472" s="351">
        <v>469</v>
      </c>
      <c r="B472" s="352"/>
      <c r="C472" s="353"/>
      <c r="D472" s="354"/>
      <c r="E472" s="353"/>
      <c r="F472" s="367"/>
      <c r="G472" s="368"/>
      <c r="H472" s="392" t="str">
        <f t="shared" si="7"/>
        <v/>
      </c>
      <c r="I472" s="355"/>
      <c r="J472" s="356"/>
      <c r="K472" s="355"/>
      <c r="L472" s="352"/>
    </row>
    <row r="473" spans="1:12" ht="13.2" x14ac:dyDescent="0.25">
      <c r="A473" s="351">
        <v>470</v>
      </c>
      <c r="B473" s="352"/>
      <c r="C473" s="353"/>
      <c r="D473" s="354"/>
      <c r="E473" s="353"/>
      <c r="F473" s="367"/>
      <c r="G473" s="368"/>
      <c r="H473" s="392" t="str">
        <f t="shared" si="7"/>
        <v/>
      </c>
      <c r="I473" s="355"/>
      <c r="J473" s="356"/>
      <c r="K473" s="355"/>
      <c r="L473" s="352"/>
    </row>
    <row r="474" spans="1:12" ht="13.2" x14ac:dyDescent="0.25">
      <c r="A474" s="351">
        <v>471</v>
      </c>
      <c r="B474" s="352"/>
      <c r="C474" s="353"/>
      <c r="D474" s="354"/>
      <c r="E474" s="353"/>
      <c r="F474" s="367"/>
      <c r="G474" s="368"/>
      <c r="H474" s="392" t="str">
        <f t="shared" si="7"/>
        <v/>
      </c>
      <c r="I474" s="355"/>
      <c r="J474" s="356"/>
      <c r="K474" s="355"/>
      <c r="L474" s="352"/>
    </row>
    <row r="475" spans="1:12" ht="13.2" x14ac:dyDescent="0.25">
      <c r="A475" s="351">
        <v>472</v>
      </c>
      <c r="B475" s="352"/>
      <c r="C475" s="353"/>
      <c r="D475" s="354"/>
      <c r="E475" s="353"/>
      <c r="F475" s="367"/>
      <c r="G475" s="368"/>
      <c r="H475" s="392" t="str">
        <f t="shared" si="7"/>
        <v/>
      </c>
      <c r="I475" s="355"/>
      <c r="J475" s="356"/>
      <c r="K475" s="355"/>
      <c r="L475" s="352"/>
    </row>
    <row r="476" spans="1:12" ht="13.2" x14ac:dyDescent="0.25">
      <c r="A476" s="351">
        <v>473</v>
      </c>
      <c r="B476" s="352"/>
      <c r="C476" s="353"/>
      <c r="D476" s="354"/>
      <c r="E476" s="353"/>
      <c r="F476" s="367"/>
      <c r="G476" s="368"/>
      <c r="H476" s="392" t="str">
        <f t="shared" si="7"/>
        <v/>
      </c>
      <c r="I476" s="355"/>
      <c r="J476" s="356"/>
      <c r="K476" s="355"/>
      <c r="L476" s="352"/>
    </row>
    <row r="477" spans="1:12" ht="13.2" x14ac:dyDescent="0.25">
      <c r="A477" s="351">
        <v>474</v>
      </c>
      <c r="B477" s="352"/>
      <c r="C477" s="353"/>
      <c r="D477" s="354"/>
      <c r="E477" s="353"/>
      <c r="F477" s="367"/>
      <c r="G477" s="368"/>
      <c r="H477" s="392" t="str">
        <f t="shared" si="7"/>
        <v/>
      </c>
      <c r="I477" s="355"/>
      <c r="J477" s="356"/>
      <c r="K477" s="355"/>
      <c r="L477" s="352"/>
    </row>
    <row r="478" spans="1:12" ht="13.2" x14ac:dyDescent="0.25">
      <c r="A478" s="351">
        <v>475</v>
      </c>
      <c r="B478" s="352"/>
      <c r="C478" s="353"/>
      <c r="D478" s="354"/>
      <c r="E478" s="353"/>
      <c r="F478" s="367"/>
      <c r="G478" s="368"/>
      <c r="H478" s="392" t="str">
        <f t="shared" si="7"/>
        <v/>
      </c>
      <c r="I478" s="355"/>
      <c r="J478" s="356"/>
      <c r="K478" s="355"/>
      <c r="L478" s="352"/>
    </row>
    <row r="479" spans="1:12" ht="13.2" x14ac:dyDescent="0.25">
      <c r="A479" s="351">
        <v>476</v>
      </c>
      <c r="B479" s="352"/>
      <c r="C479" s="353"/>
      <c r="D479" s="354"/>
      <c r="E479" s="353"/>
      <c r="F479" s="367"/>
      <c r="G479" s="368"/>
      <c r="H479" s="392" t="str">
        <f t="shared" si="7"/>
        <v/>
      </c>
      <c r="I479" s="355"/>
      <c r="J479" s="356"/>
      <c r="K479" s="355"/>
      <c r="L479" s="352"/>
    </row>
    <row r="480" spans="1:12" ht="13.2" x14ac:dyDescent="0.25">
      <c r="A480" s="351">
        <v>477</v>
      </c>
      <c r="B480" s="352"/>
      <c r="C480" s="353"/>
      <c r="D480" s="354"/>
      <c r="E480" s="353"/>
      <c r="F480" s="367"/>
      <c r="G480" s="368"/>
      <c r="H480" s="392" t="str">
        <f t="shared" si="7"/>
        <v/>
      </c>
      <c r="I480" s="355"/>
      <c r="J480" s="356"/>
      <c r="K480" s="355"/>
      <c r="L480" s="352"/>
    </row>
    <row r="481" spans="1:12" ht="13.2" x14ac:dyDescent="0.25">
      <c r="A481" s="351">
        <v>478</v>
      </c>
      <c r="B481" s="352"/>
      <c r="C481" s="353"/>
      <c r="D481" s="354"/>
      <c r="E481" s="353"/>
      <c r="F481" s="367"/>
      <c r="G481" s="368"/>
      <c r="H481" s="392" t="str">
        <f t="shared" si="7"/>
        <v/>
      </c>
      <c r="I481" s="355"/>
      <c r="J481" s="356"/>
      <c r="K481" s="355"/>
      <c r="L481" s="352"/>
    </row>
    <row r="482" spans="1:12" ht="13.2" x14ac:dyDescent="0.25">
      <c r="A482" s="351">
        <v>479</v>
      </c>
      <c r="B482" s="352"/>
      <c r="C482" s="353"/>
      <c r="D482" s="354"/>
      <c r="E482" s="353"/>
      <c r="F482" s="367"/>
      <c r="G482" s="368"/>
      <c r="H482" s="392" t="str">
        <f t="shared" si="7"/>
        <v/>
      </c>
      <c r="I482" s="355"/>
      <c r="J482" s="356"/>
      <c r="K482" s="355"/>
      <c r="L482" s="352"/>
    </row>
    <row r="483" spans="1:12" ht="13.2" x14ac:dyDescent="0.25">
      <c r="A483" s="351">
        <v>480</v>
      </c>
      <c r="B483" s="352"/>
      <c r="C483" s="353"/>
      <c r="D483" s="354"/>
      <c r="E483" s="353"/>
      <c r="F483" s="367"/>
      <c r="G483" s="368"/>
      <c r="H483" s="392" t="str">
        <f t="shared" si="7"/>
        <v/>
      </c>
      <c r="I483" s="355"/>
      <c r="J483" s="356"/>
      <c r="K483" s="355"/>
      <c r="L483" s="352"/>
    </row>
    <row r="484" spans="1:12" ht="13.2" x14ac:dyDescent="0.25">
      <c r="A484" s="351">
        <v>481</v>
      </c>
      <c r="B484" s="352"/>
      <c r="C484" s="353"/>
      <c r="D484" s="354"/>
      <c r="E484" s="353"/>
      <c r="F484" s="367"/>
      <c r="G484" s="368"/>
      <c r="H484" s="392" t="str">
        <f t="shared" si="7"/>
        <v/>
      </c>
      <c r="I484" s="355"/>
      <c r="J484" s="356"/>
      <c r="K484" s="355"/>
      <c r="L484" s="352"/>
    </row>
    <row r="485" spans="1:12" ht="13.2" x14ac:dyDescent="0.25">
      <c r="A485" s="351">
        <v>482</v>
      </c>
      <c r="B485" s="352"/>
      <c r="C485" s="353"/>
      <c r="D485" s="354"/>
      <c r="E485" s="353"/>
      <c r="F485" s="367"/>
      <c r="G485" s="368"/>
      <c r="H485" s="392" t="str">
        <f t="shared" si="7"/>
        <v/>
      </c>
      <c r="I485" s="355"/>
      <c r="J485" s="356"/>
      <c r="K485" s="355"/>
      <c r="L485" s="352"/>
    </row>
    <row r="486" spans="1:12" ht="13.2" x14ac:dyDescent="0.25">
      <c r="A486" s="351">
        <v>483</v>
      </c>
      <c r="B486" s="352"/>
      <c r="C486" s="353"/>
      <c r="D486" s="354"/>
      <c r="E486" s="353"/>
      <c r="F486" s="367"/>
      <c r="G486" s="368"/>
      <c r="H486" s="392" t="str">
        <f t="shared" si="7"/>
        <v/>
      </c>
      <c r="I486" s="355"/>
      <c r="J486" s="356"/>
      <c r="K486" s="355"/>
      <c r="L486" s="352"/>
    </row>
    <row r="487" spans="1:12" ht="13.2" x14ac:dyDescent="0.25">
      <c r="A487" s="351">
        <v>484</v>
      </c>
      <c r="B487" s="352"/>
      <c r="C487" s="353"/>
      <c r="D487" s="354"/>
      <c r="E487" s="353"/>
      <c r="F487" s="367"/>
      <c r="G487" s="368"/>
      <c r="H487" s="392" t="str">
        <f t="shared" si="7"/>
        <v/>
      </c>
      <c r="I487" s="355"/>
      <c r="J487" s="356"/>
      <c r="K487" s="355"/>
      <c r="L487" s="352"/>
    </row>
    <row r="488" spans="1:12" ht="13.2" x14ac:dyDescent="0.25">
      <c r="A488" s="351">
        <v>485</v>
      </c>
      <c r="B488" s="352"/>
      <c r="C488" s="353"/>
      <c r="D488" s="354"/>
      <c r="E488" s="353"/>
      <c r="F488" s="367"/>
      <c r="G488" s="368"/>
      <c r="H488" s="392" t="str">
        <f t="shared" si="7"/>
        <v/>
      </c>
      <c r="I488" s="355"/>
      <c r="J488" s="356"/>
      <c r="K488" s="355"/>
      <c r="L488" s="352"/>
    </row>
    <row r="489" spans="1:12" ht="13.2" x14ac:dyDescent="0.25">
      <c r="A489" s="351">
        <v>486</v>
      </c>
      <c r="B489" s="352"/>
      <c r="C489" s="353"/>
      <c r="D489" s="354"/>
      <c r="E489" s="353"/>
      <c r="F489" s="367"/>
      <c r="G489" s="368"/>
      <c r="H489" s="392" t="str">
        <f t="shared" si="7"/>
        <v/>
      </c>
      <c r="I489" s="355"/>
      <c r="J489" s="356"/>
      <c r="K489" s="355"/>
      <c r="L489" s="352"/>
    </row>
    <row r="490" spans="1:12" ht="13.2" x14ac:dyDescent="0.25">
      <c r="A490" s="351">
        <v>487</v>
      </c>
      <c r="B490" s="352"/>
      <c r="C490" s="353"/>
      <c r="D490" s="354"/>
      <c r="E490" s="353"/>
      <c r="F490" s="367"/>
      <c r="G490" s="368"/>
      <c r="H490" s="392" t="str">
        <f t="shared" si="7"/>
        <v/>
      </c>
      <c r="I490" s="355"/>
      <c r="J490" s="356"/>
      <c r="K490" s="355"/>
      <c r="L490" s="352"/>
    </row>
    <row r="491" spans="1:12" ht="13.2" x14ac:dyDescent="0.25">
      <c r="A491" s="351">
        <v>488</v>
      </c>
      <c r="B491" s="352"/>
      <c r="C491" s="353"/>
      <c r="D491" s="354"/>
      <c r="E491" s="353"/>
      <c r="F491" s="367"/>
      <c r="G491" s="368"/>
      <c r="H491" s="392" t="str">
        <f t="shared" si="7"/>
        <v/>
      </c>
      <c r="I491" s="355"/>
      <c r="J491" s="356"/>
      <c r="K491" s="355"/>
      <c r="L491" s="352"/>
    </row>
    <row r="492" spans="1:12" ht="13.2" x14ac:dyDescent="0.25">
      <c r="A492" s="351">
        <v>489</v>
      </c>
      <c r="B492" s="352"/>
      <c r="C492" s="353"/>
      <c r="D492" s="354"/>
      <c r="E492" s="353"/>
      <c r="F492" s="367"/>
      <c r="G492" s="368"/>
      <c r="H492" s="392" t="str">
        <f t="shared" si="7"/>
        <v/>
      </c>
      <c r="I492" s="355"/>
      <c r="J492" s="356"/>
      <c r="K492" s="355"/>
      <c r="L492" s="352"/>
    </row>
    <row r="493" spans="1:12" ht="13.2" x14ac:dyDescent="0.25">
      <c r="A493" s="351">
        <v>490</v>
      </c>
      <c r="B493" s="352"/>
      <c r="C493" s="353"/>
      <c r="D493" s="354"/>
      <c r="E493" s="353"/>
      <c r="F493" s="367"/>
      <c r="G493" s="368"/>
      <c r="H493" s="392" t="str">
        <f t="shared" si="7"/>
        <v/>
      </c>
      <c r="I493" s="355"/>
      <c r="J493" s="356"/>
      <c r="K493" s="355"/>
      <c r="L493" s="352"/>
    </row>
    <row r="494" spans="1:12" ht="13.2" x14ac:dyDescent="0.25">
      <c r="A494" s="351">
        <v>491</v>
      </c>
      <c r="B494" s="352"/>
      <c r="C494" s="353"/>
      <c r="D494" s="354"/>
      <c r="E494" s="353"/>
      <c r="F494" s="367"/>
      <c r="G494" s="368"/>
      <c r="H494" s="392" t="str">
        <f t="shared" si="7"/>
        <v/>
      </c>
      <c r="I494" s="355"/>
      <c r="J494" s="356"/>
      <c r="K494" s="355"/>
      <c r="L494" s="352"/>
    </row>
    <row r="495" spans="1:12" ht="13.2" x14ac:dyDescent="0.25">
      <c r="A495" s="351">
        <v>492</v>
      </c>
      <c r="B495" s="352"/>
      <c r="C495" s="353"/>
      <c r="D495" s="354"/>
      <c r="E495" s="353"/>
      <c r="F495" s="367"/>
      <c r="G495" s="368"/>
      <c r="H495" s="392" t="str">
        <f t="shared" si="7"/>
        <v/>
      </c>
      <c r="I495" s="355"/>
      <c r="J495" s="356"/>
      <c r="K495" s="355"/>
      <c r="L495" s="352"/>
    </row>
    <row r="496" spans="1:12" ht="13.2" x14ac:dyDescent="0.25">
      <c r="A496" s="351">
        <v>493</v>
      </c>
      <c r="B496" s="352"/>
      <c r="C496" s="353"/>
      <c r="D496" s="354"/>
      <c r="E496" s="353"/>
      <c r="F496" s="367"/>
      <c r="G496" s="368"/>
      <c r="H496" s="392" t="str">
        <f t="shared" si="7"/>
        <v/>
      </c>
      <c r="I496" s="355"/>
      <c r="J496" s="356"/>
      <c r="K496" s="355"/>
      <c r="L496" s="352"/>
    </row>
    <row r="497" spans="1:12" ht="13.2" x14ac:dyDescent="0.25">
      <c r="A497" s="351">
        <v>494</v>
      </c>
      <c r="B497" s="352"/>
      <c r="C497" s="353"/>
      <c r="D497" s="354"/>
      <c r="E497" s="353"/>
      <c r="F497" s="367"/>
      <c r="G497" s="368"/>
      <c r="H497" s="392" t="str">
        <f t="shared" si="7"/>
        <v/>
      </c>
      <c r="I497" s="355"/>
      <c r="J497" s="356"/>
      <c r="K497" s="355"/>
      <c r="L497" s="352"/>
    </row>
    <row r="498" spans="1:12" ht="13.2" x14ac:dyDescent="0.25">
      <c r="A498" s="351">
        <v>495</v>
      </c>
      <c r="B498" s="352"/>
      <c r="C498" s="353"/>
      <c r="D498" s="354"/>
      <c r="E498" s="353"/>
      <c r="F498" s="367"/>
      <c r="G498" s="368"/>
      <c r="H498" s="392" t="str">
        <f t="shared" si="7"/>
        <v/>
      </c>
      <c r="I498" s="355"/>
      <c r="J498" s="356"/>
      <c r="K498" s="355"/>
      <c r="L498" s="352"/>
    </row>
    <row r="499" spans="1:12" ht="13.2" x14ac:dyDescent="0.25">
      <c r="A499" s="351">
        <v>496</v>
      </c>
      <c r="B499" s="352"/>
      <c r="C499" s="353"/>
      <c r="D499" s="354"/>
      <c r="E499" s="353"/>
      <c r="F499" s="367"/>
      <c r="G499" s="368"/>
      <c r="H499" s="392" t="str">
        <f t="shared" si="7"/>
        <v/>
      </c>
      <c r="I499" s="355"/>
      <c r="J499" s="356"/>
      <c r="K499" s="355"/>
      <c r="L499" s="352"/>
    </row>
    <row r="500" spans="1:12" ht="13.2" x14ac:dyDescent="0.25">
      <c r="A500" s="351">
        <v>497</v>
      </c>
      <c r="B500" s="352"/>
      <c r="C500" s="353"/>
      <c r="D500" s="354"/>
      <c r="E500" s="353"/>
      <c r="F500" s="367"/>
      <c r="G500" s="368"/>
      <c r="H500" s="392" t="str">
        <f t="shared" si="7"/>
        <v/>
      </c>
      <c r="I500" s="355"/>
      <c r="J500" s="356"/>
      <c r="K500" s="355"/>
      <c r="L500" s="352"/>
    </row>
    <row r="501" spans="1:12" ht="13.2" x14ac:dyDescent="0.25">
      <c r="A501" s="351">
        <v>498</v>
      </c>
      <c r="B501" s="352"/>
      <c r="C501" s="353"/>
      <c r="D501" s="354"/>
      <c r="E501" s="353"/>
      <c r="F501" s="367"/>
      <c r="G501" s="368"/>
      <c r="H501" s="392" t="str">
        <f t="shared" si="7"/>
        <v/>
      </c>
      <c r="I501" s="355"/>
      <c r="J501" s="356"/>
      <c r="K501" s="355"/>
      <c r="L501" s="352"/>
    </row>
    <row r="502" spans="1:12" ht="13.2" x14ac:dyDescent="0.25">
      <c r="A502" s="351">
        <v>499</v>
      </c>
      <c r="B502" s="352"/>
      <c r="C502" s="353"/>
      <c r="D502" s="354"/>
      <c r="E502" s="353"/>
      <c r="F502" s="367"/>
      <c r="G502" s="368"/>
      <c r="H502" s="392" t="str">
        <f t="shared" si="7"/>
        <v/>
      </c>
      <c r="I502" s="355"/>
      <c r="J502" s="356"/>
      <c r="K502" s="355"/>
      <c r="L502" s="352"/>
    </row>
    <row r="503" spans="1:12" ht="13.2" x14ac:dyDescent="0.25">
      <c r="A503" s="351">
        <v>500</v>
      </c>
      <c r="B503" s="352"/>
      <c r="C503" s="353"/>
      <c r="D503" s="354"/>
      <c r="E503" s="353"/>
      <c r="F503" s="367"/>
      <c r="G503" s="368"/>
      <c r="H503" s="392" t="str">
        <f t="shared" si="7"/>
        <v/>
      </c>
      <c r="I503" s="355"/>
      <c r="J503" s="356"/>
      <c r="K503" s="355"/>
      <c r="L503" s="352"/>
    </row>
    <row r="504" spans="1:12" ht="13.2" x14ac:dyDescent="0.25">
      <c r="A504" s="351">
        <v>501</v>
      </c>
      <c r="B504" s="352"/>
      <c r="C504" s="353"/>
      <c r="D504" s="354"/>
      <c r="E504" s="353"/>
      <c r="F504" s="367"/>
      <c r="G504" s="368"/>
      <c r="H504" s="392" t="str">
        <f t="shared" si="7"/>
        <v/>
      </c>
      <c r="I504" s="355"/>
      <c r="J504" s="356"/>
      <c r="K504" s="355"/>
      <c r="L504" s="352"/>
    </row>
    <row r="505" spans="1:12" ht="13.2" x14ac:dyDescent="0.25">
      <c r="A505" s="351">
        <v>502</v>
      </c>
      <c r="B505" s="352"/>
      <c r="C505" s="353"/>
      <c r="D505" s="354"/>
      <c r="E505" s="353"/>
      <c r="F505" s="367"/>
      <c r="G505" s="368"/>
      <c r="H505" s="392" t="str">
        <f t="shared" si="7"/>
        <v/>
      </c>
      <c r="I505" s="355"/>
      <c r="J505" s="356"/>
      <c r="K505" s="355"/>
      <c r="L505" s="352"/>
    </row>
    <row r="506" spans="1:12" ht="13.2" x14ac:dyDescent="0.25">
      <c r="A506" s="351">
        <v>503</v>
      </c>
      <c r="B506" s="352"/>
      <c r="C506" s="353"/>
      <c r="D506" s="354"/>
      <c r="E506" s="353"/>
      <c r="F506" s="367"/>
      <c r="G506" s="368"/>
      <c r="H506" s="392" t="str">
        <f t="shared" si="7"/>
        <v/>
      </c>
      <c r="I506" s="355"/>
      <c r="J506" s="356"/>
      <c r="K506" s="355"/>
      <c r="L506" s="352"/>
    </row>
    <row r="507" spans="1:12" ht="13.2" x14ac:dyDescent="0.25">
      <c r="A507" s="351">
        <v>504</v>
      </c>
      <c r="B507" s="352"/>
      <c r="C507" s="353"/>
      <c r="D507" s="354"/>
      <c r="E507" s="353"/>
      <c r="F507" s="367"/>
      <c r="G507" s="368"/>
      <c r="H507" s="392" t="str">
        <f t="shared" si="7"/>
        <v/>
      </c>
      <c r="I507" s="355"/>
      <c r="J507" s="356"/>
      <c r="K507" s="355"/>
      <c r="L507" s="352"/>
    </row>
    <row r="508" spans="1:12" ht="13.2" x14ac:dyDescent="0.25">
      <c r="A508" s="351">
        <v>505</v>
      </c>
      <c r="B508" s="352"/>
      <c r="C508" s="353"/>
      <c r="D508" s="354"/>
      <c r="E508" s="353"/>
      <c r="F508" s="367"/>
      <c r="G508" s="368"/>
      <c r="H508" s="392" t="str">
        <f t="shared" si="7"/>
        <v/>
      </c>
      <c r="I508" s="355"/>
      <c r="J508" s="356"/>
      <c r="K508" s="355"/>
      <c r="L508" s="352"/>
    </row>
    <row r="509" spans="1:12" ht="13.2" x14ac:dyDescent="0.25">
      <c r="A509" s="351">
        <v>506</v>
      </c>
      <c r="B509" s="352"/>
      <c r="C509" s="353"/>
      <c r="D509" s="354"/>
      <c r="E509" s="353"/>
      <c r="F509" s="367"/>
      <c r="G509" s="368"/>
      <c r="H509" s="392" t="str">
        <f t="shared" si="7"/>
        <v/>
      </c>
      <c r="I509" s="355"/>
      <c r="J509" s="356"/>
      <c r="K509" s="355"/>
      <c r="L509" s="352"/>
    </row>
    <row r="510" spans="1:12" ht="13.2" x14ac:dyDescent="0.25">
      <c r="A510" s="351">
        <v>507</v>
      </c>
      <c r="B510" s="352"/>
      <c r="C510" s="353"/>
      <c r="D510" s="354"/>
      <c r="E510" s="353"/>
      <c r="F510" s="367"/>
      <c r="G510" s="368"/>
      <c r="H510" s="392" t="str">
        <f t="shared" si="7"/>
        <v/>
      </c>
      <c r="I510" s="355"/>
      <c r="J510" s="356"/>
      <c r="K510" s="355"/>
      <c r="L510" s="352"/>
    </row>
    <row r="511" spans="1:12" ht="13.2" x14ac:dyDescent="0.25">
      <c r="A511" s="351">
        <v>508</v>
      </c>
      <c r="B511" s="352"/>
      <c r="C511" s="353"/>
      <c r="D511" s="354"/>
      <c r="E511" s="353"/>
      <c r="F511" s="367"/>
      <c r="G511" s="368"/>
      <c r="H511" s="392" t="str">
        <f t="shared" si="7"/>
        <v/>
      </c>
      <c r="I511" s="355"/>
      <c r="J511" s="356"/>
      <c r="K511" s="355"/>
      <c r="L511" s="352"/>
    </row>
    <row r="512" spans="1:12" ht="13.2" x14ac:dyDescent="0.25">
      <c r="A512" s="351">
        <v>509</v>
      </c>
      <c r="B512" s="352"/>
      <c r="C512" s="353"/>
      <c r="D512" s="354"/>
      <c r="E512" s="353"/>
      <c r="F512" s="367"/>
      <c r="G512" s="368"/>
      <c r="H512" s="392" t="str">
        <f t="shared" si="7"/>
        <v/>
      </c>
      <c r="I512" s="355"/>
      <c r="J512" s="356"/>
      <c r="K512" s="355"/>
      <c r="L512" s="352"/>
    </row>
    <row r="513" spans="1:12" ht="13.2" x14ac:dyDescent="0.25">
      <c r="A513" s="351">
        <v>510</v>
      </c>
      <c r="B513" s="352"/>
      <c r="C513" s="353"/>
      <c r="D513" s="354"/>
      <c r="E513" s="353"/>
      <c r="F513" s="367"/>
      <c r="G513" s="368"/>
      <c r="H513" s="392" t="str">
        <f t="shared" si="7"/>
        <v/>
      </c>
      <c r="I513" s="355"/>
      <c r="J513" s="356"/>
      <c r="K513" s="355"/>
      <c r="L513" s="352"/>
    </row>
    <row r="514" spans="1:12" ht="13.2" x14ac:dyDescent="0.25">
      <c r="A514" s="351">
        <v>511</v>
      </c>
      <c r="B514" s="352"/>
      <c r="C514" s="353"/>
      <c r="D514" s="354"/>
      <c r="E514" s="353"/>
      <c r="F514" s="367"/>
      <c r="G514" s="368"/>
      <c r="H514" s="392" t="str">
        <f t="shared" si="7"/>
        <v/>
      </c>
      <c r="I514" s="355"/>
      <c r="J514" s="356"/>
      <c r="K514" s="355"/>
      <c r="L514" s="352"/>
    </row>
    <row r="515" spans="1:12" ht="13.2" x14ac:dyDescent="0.25">
      <c r="A515" s="351">
        <v>512</v>
      </c>
      <c r="B515" s="352"/>
      <c r="C515" s="353"/>
      <c r="D515" s="354"/>
      <c r="E515" s="353"/>
      <c r="F515" s="367"/>
      <c r="G515" s="368"/>
      <c r="H515" s="392" t="str">
        <f t="shared" si="7"/>
        <v/>
      </c>
      <c r="I515" s="355"/>
      <c r="J515" s="356"/>
      <c r="K515" s="355"/>
      <c r="L515" s="352"/>
    </row>
    <row r="516" spans="1:12" ht="13.2" x14ac:dyDescent="0.25">
      <c r="A516" s="351">
        <v>513</v>
      </c>
      <c r="B516" s="352"/>
      <c r="C516" s="353"/>
      <c r="D516" s="354"/>
      <c r="E516" s="353"/>
      <c r="F516" s="367"/>
      <c r="G516" s="368"/>
      <c r="H516" s="392" t="str">
        <f t="shared" si="7"/>
        <v/>
      </c>
      <c r="I516" s="355"/>
      <c r="J516" s="356"/>
      <c r="K516" s="355"/>
      <c r="L516" s="352"/>
    </row>
    <row r="517" spans="1:12" ht="13.2" x14ac:dyDescent="0.25">
      <c r="A517" s="351">
        <v>514</v>
      </c>
      <c r="B517" s="352"/>
      <c r="C517" s="353"/>
      <c r="D517" s="354"/>
      <c r="E517" s="353"/>
      <c r="F517" s="367"/>
      <c r="G517" s="368"/>
      <c r="H517" s="392" t="str">
        <f t="shared" ref="H517:H580" si="8">IF(G517="","",IF(LEN(G517)&gt;14,G517,REPLACE(REPLACE(G517,1,3,"XXX"),13,2,"XX")))</f>
        <v/>
      </c>
      <c r="I517" s="355"/>
      <c r="J517" s="356"/>
      <c r="K517" s="355"/>
      <c r="L517" s="352"/>
    </row>
    <row r="518" spans="1:12" ht="13.2" x14ac:dyDescent="0.25">
      <c r="A518" s="351">
        <v>515</v>
      </c>
      <c r="B518" s="352"/>
      <c r="C518" s="353"/>
      <c r="D518" s="354"/>
      <c r="E518" s="353"/>
      <c r="F518" s="367"/>
      <c r="G518" s="368"/>
      <c r="H518" s="392" t="str">
        <f t="shared" si="8"/>
        <v/>
      </c>
      <c r="I518" s="355"/>
      <c r="J518" s="356"/>
      <c r="K518" s="355"/>
      <c r="L518" s="352"/>
    </row>
    <row r="519" spans="1:12" ht="13.2" x14ac:dyDescent="0.25">
      <c r="A519" s="351">
        <v>516</v>
      </c>
      <c r="B519" s="352"/>
      <c r="C519" s="353"/>
      <c r="D519" s="354"/>
      <c r="E519" s="353"/>
      <c r="F519" s="367"/>
      <c r="G519" s="368"/>
      <c r="H519" s="392" t="str">
        <f t="shared" si="8"/>
        <v/>
      </c>
      <c r="I519" s="355"/>
      <c r="J519" s="356"/>
      <c r="K519" s="355"/>
      <c r="L519" s="352"/>
    </row>
    <row r="520" spans="1:12" ht="13.2" x14ac:dyDescent="0.25">
      <c r="A520" s="351">
        <v>517</v>
      </c>
      <c r="B520" s="352"/>
      <c r="C520" s="353"/>
      <c r="D520" s="354"/>
      <c r="E520" s="353"/>
      <c r="F520" s="367"/>
      <c r="G520" s="368"/>
      <c r="H520" s="392" t="str">
        <f t="shared" si="8"/>
        <v/>
      </c>
      <c r="I520" s="355"/>
      <c r="J520" s="356"/>
      <c r="K520" s="355"/>
      <c r="L520" s="352"/>
    </row>
    <row r="521" spans="1:12" ht="13.2" x14ac:dyDescent="0.25">
      <c r="A521" s="351">
        <v>518</v>
      </c>
      <c r="B521" s="352"/>
      <c r="C521" s="353"/>
      <c r="D521" s="354"/>
      <c r="E521" s="353"/>
      <c r="F521" s="367"/>
      <c r="G521" s="368"/>
      <c r="H521" s="392" t="str">
        <f t="shared" si="8"/>
        <v/>
      </c>
      <c r="I521" s="355"/>
      <c r="J521" s="356"/>
      <c r="K521" s="355"/>
      <c r="L521" s="352"/>
    </row>
    <row r="522" spans="1:12" ht="13.2" x14ac:dyDescent="0.25">
      <c r="A522" s="351">
        <v>519</v>
      </c>
      <c r="B522" s="352"/>
      <c r="C522" s="353"/>
      <c r="D522" s="354"/>
      <c r="E522" s="353"/>
      <c r="F522" s="367"/>
      <c r="G522" s="368"/>
      <c r="H522" s="392" t="str">
        <f t="shared" si="8"/>
        <v/>
      </c>
      <c r="I522" s="355"/>
      <c r="J522" s="356"/>
      <c r="K522" s="355"/>
      <c r="L522" s="352"/>
    </row>
    <row r="523" spans="1:12" ht="13.2" x14ac:dyDescent="0.25">
      <c r="A523" s="351">
        <v>520</v>
      </c>
      <c r="B523" s="352"/>
      <c r="C523" s="353"/>
      <c r="D523" s="354"/>
      <c r="E523" s="353"/>
      <c r="F523" s="367"/>
      <c r="G523" s="368"/>
      <c r="H523" s="392" t="str">
        <f t="shared" si="8"/>
        <v/>
      </c>
      <c r="I523" s="355"/>
      <c r="J523" s="356"/>
      <c r="K523" s="355"/>
      <c r="L523" s="352"/>
    </row>
    <row r="524" spans="1:12" ht="13.2" x14ac:dyDescent="0.25">
      <c r="A524" s="351">
        <v>521</v>
      </c>
      <c r="B524" s="352"/>
      <c r="C524" s="353"/>
      <c r="D524" s="354"/>
      <c r="E524" s="353"/>
      <c r="F524" s="367"/>
      <c r="G524" s="368"/>
      <c r="H524" s="392" t="str">
        <f t="shared" si="8"/>
        <v/>
      </c>
      <c r="I524" s="355"/>
      <c r="J524" s="356"/>
      <c r="K524" s="355"/>
      <c r="L524" s="352"/>
    </row>
    <row r="525" spans="1:12" ht="13.2" x14ac:dyDescent="0.25">
      <c r="A525" s="351">
        <v>522</v>
      </c>
      <c r="B525" s="352"/>
      <c r="C525" s="353"/>
      <c r="D525" s="354"/>
      <c r="E525" s="353"/>
      <c r="F525" s="367"/>
      <c r="G525" s="368"/>
      <c r="H525" s="392" t="str">
        <f t="shared" si="8"/>
        <v/>
      </c>
      <c r="I525" s="355"/>
      <c r="J525" s="356"/>
      <c r="K525" s="355"/>
      <c r="L525" s="352"/>
    </row>
    <row r="526" spans="1:12" ht="13.2" x14ac:dyDescent="0.25">
      <c r="A526" s="351">
        <v>523</v>
      </c>
      <c r="B526" s="352"/>
      <c r="C526" s="353"/>
      <c r="D526" s="354"/>
      <c r="E526" s="353"/>
      <c r="F526" s="367"/>
      <c r="G526" s="368"/>
      <c r="H526" s="392" t="str">
        <f t="shared" si="8"/>
        <v/>
      </c>
      <c r="I526" s="355"/>
      <c r="J526" s="356"/>
      <c r="K526" s="355"/>
      <c r="L526" s="352"/>
    </row>
    <row r="527" spans="1:12" ht="13.2" x14ac:dyDescent="0.25">
      <c r="A527" s="351">
        <v>524</v>
      </c>
      <c r="B527" s="352"/>
      <c r="C527" s="353"/>
      <c r="D527" s="354"/>
      <c r="E527" s="353"/>
      <c r="F527" s="367"/>
      <c r="G527" s="368"/>
      <c r="H527" s="392" t="str">
        <f t="shared" si="8"/>
        <v/>
      </c>
      <c r="I527" s="355"/>
      <c r="J527" s="356"/>
      <c r="K527" s="355"/>
      <c r="L527" s="352"/>
    </row>
    <row r="528" spans="1:12" ht="13.2" x14ac:dyDescent="0.25">
      <c r="A528" s="351">
        <v>525</v>
      </c>
      <c r="B528" s="352"/>
      <c r="C528" s="353"/>
      <c r="D528" s="354"/>
      <c r="E528" s="353"/>
      <c r="F528" s="367"/>
      <c r="G528" s="368"/>
      <c r="H528" s="392" t="str">
        <f t="shared" si="8"/>
        <v/>
      </c>
      <c r="I528" s="355"/>
      <c r="J528" s="356"/>
      <c r="K528" s="355"/>
      <c r="L528" s="352"/>
    </row>
    <row r="529" spans="1:12" ht="13.2" x14ac:dyDescent="0.25">
      <c r="A529" s="351">
        <v>526</v>
      </c>
      <c r="B529" s="352"/>
      <c r="C529" s="353"/>
      <c r="D529" s="354"/>
      <c r="E529" s="353"/>
      <c r="F529" s="367"/>
      <c r="G529" s="368"/>
      <c r="H529" s="392" t="str">
        <f t="shared" si="8"/>
        <v/>
      </c>
      <c r="I529" s="355"/>
      <c r="J529" s="356"/>
      <c r="K529" s="355"/>
      <c r="L529" s="352"/>
    </row>
    <row r="530" spans="1:12" ht="13.2" x14ac:dyDescent="0.25">
      <c r="A530" s="351">
        <v>527</v>
      </c>
      <c r="B530" s="352"/>
      <c r="C530" s="353"/>
      <c r="D530" s="354"/>
      <c r="E530" s="353"/>
      <c r="F530" s="367"/>
      <c r="G530" s="368"/>
      <c r="H530" s="392" t="str">
        <f t="shared" si="8"/>
        <v/>
      </c>
      <c r="I530" s="355"/>
      <c r="J530" s="356"/>
      <c r="K530" s="355"/>
      <c r="L530" s="352"/>
    </row>
    <row r="531" spans="1:12" ht="13.2" x14ac:dyDescent="0.25">
      <c r="A531" s="351">
        <v>528</v>
      </c>
      <c r="B531" s="352"/>
      <c r="C531" s="353"/>
      <c r="D531" s="354"/>
      <c r="E531" s="353"/>
      <c r="F531" s="367"/>
      <c r="G531" s="368"/>
      <c r="H531" s="392" t="str">
        <f t="shared" si="8"/>
        <v/>
      </c>
      <c r="I531" s="355"/>
      <c r="J531" s="356"/>
      <c r="K531" s="355"/>
      <c r="L531" s="352"/>
    </row>
    <row r="532" spans="1:12" ht="13.2" x14ac:dyDescent="0.25">
      <c r="A532" s="351">
        <v>529</v>
      </c>
      <c r="B532" s="352"/>
      <c r="C532" s="353"/>
      <c r="D532" s="354"/>
      <c r="E532" s="353"/>
      <c r="F532" s="367"/>
      <c r="G532" s="368"/>
      <c r="H532" s="392" t="str">
        <f t="shared" si="8"/>
        <v/>
      </c>
      <c r="I532" s="355"/>
      <c r="J532" s="356"/>
      <c r="K532" s="355"/>
      <c r="L532" s="352"/>
    </row>
    <row r="533" spans="1:12" ht="13.2" x14ac:dyDescent="0.25">
      <c r="A533" s="351">
        <v>530</v>
      </c>
      <c r="B533" s="352"/>
      <c r="C533" s="353"/>
      <c r="D533" s="354"/>
      <c r="E533" s="353"/>
      <c r="F533" s="367"/>
      <c r="G533" s="368"/>
      <c r="H533" s="392" t="str">
        <f t="shared" si="8"/>
        <v/>
      </c>
      <c r="I533" s="355"/>
      <c r="J533" s="356"/>
      <c r="K533" s="355"/>
      <c r="L533" s="352"/>
    </row>
    <row r="534" spans="1:12" ht="13.2" x14ac:dyDescent="0.25">
      <c r="A534" s="351">
        <v>531</v>
      </c>
      <c r="B534" s="352"/>
      <c r="C534" s="353"/>
      <c r="D534" s="354"/>
      <c r="E534" s="353"/>
      <c r="F534" s="367"/>
      <c r="G534" s="368"/>
      <c r="H534" s="392" t="str">
        <f t="shared" si="8"/>
        <v/>
      </c>
      <c r="I534" s="355"/>
      <c r="J534" s="356"/>
      <c r="K534" s="355"/>
      <c r="L534" s="352"/>
    </row>
    <row r="535" spans="1:12" ht="13.2" x14ac:dyDescent="0.25">
      <c r="A535" s="351">
        <v>532</v>
      </c>
      <c r="B535" s="352"/>
      <c r="C535" s="353"/>
      <c r="D535" s="354"/>
      <c r="E535" s="353"/>
      <c r="F535" s="367"/>
      <c r="G535" s="368"/>
      <c r="H535" s="392" t="str">
        <f t="shared" si="8"/>
        <v/>
      </c>
      <c r="I535" s="355"/>
      <c r="J535" s="356"/>
      <c r="K535" s="355"/>
      <c r="L535" s="352"/>
    </row>
    <row r="536" spans="1:12" ht="13.2" x14ac:dyDescent="0.25">
      <c r="A536" s="351">
        <v>533</v>
      </c>
      <c r="B536" s="352"/>
      <c r="C536" s="353"/>
      <c r="D536" s="354"/>
      <c r="E536" s="353"/>
      <c r="F536" s="367"/>
      <c r="G536" s="368"/>
      <c r="H536" s="392" t="str">
        <f t="shared" si="8"/>
        <v/>
      </c>
      <c r="I536" s="355"/>
      <c r="J536" s="356"/>
      <c r="K536" s="355"/>
      <c r="L536" s="352"/>
    </row>
    <row r="537" spans="1:12" ht="13.2" x14ac:dyDescent="0.25">
      <c r="A537" s="351">
        <v>534</v>
      </c>
      <c r="B537" s="352"/>
      <c r="C537" s="353"/>
      <c r="D537" s="354"/>
      <c r="E537" s="353"/>
      <c r="F537" s="367"/>
      <c r="G537" s="368"/>
      <c r="H537" s="392" t="str">
        <f t="shared" si="8"/>
        <v/>
      </c>
      <c r="I537" s="355"/>
      <c r="J537" s="356"/>
      <c r="K537" s="355"/>
      <c r="L537" s="352"/>
    </row>
    <row r="538" spans="1:12" ht="13.2" x14ac:dyDescent="0.25">
      <c r="A538" s="351">
        <v>535</v>
      </c>
      <c r="B538" s="352"/>
      <c r="C538" s="353"/>
      <c r="D538" s="354"/>
      <c r="E538" s="353"/>
      <c r="F538" s="367"/>
      <c r="G538" s="368"/>
      <c r="H538" s="392" t="str">
        <f t="shared" si="8"/>
        <v/>
      </c>
      <c r="I538" s="355"/>
      <c r="J538" s="356"/>
      <c r="K538" s="355"/>
      <c r="L538" s="352"/>
    </row>
    <row r="539" spans="1:12" ht="13.2" x14ac:dyDescent="0.25">
      <c r="A539" s="351">
        <v>536</v>
      </c>
      <c r="B539" s="352"/>
      <c r="C539" s="353"/>
      <c r="D539" s="354"/>
      <c r="E539" s="353"/>
      <c r="F539" s="367"/>
      <c r="G539" s="368"/>
      <c r="H539" s="392" t="str">
        <f t="shared" si="8"/>
        <v/>
      </c>
      <c r="I539" s="355"/>
      <c r="J539" s="356"/>
      <c r="K539" s="355"/>
      <c r="L539" s="352"/>
    </row>
    <row r="540" spans="1:12" ht="13.2" x14ac:dyDescent="0.25">
      <c r="A540" s="351">
        <v>537</v>
      </c>
      <c r="B540" s="352"/>
      <c r="C540" s="353"/>
      <c r="D540" s="354"/>
      <c r="E540" s="353"/>
      <c r="F540" s="367"/>
      <c r="G540" s="368"/>
      <c r="H540" s="392" t="str">
        <f t="shared" si="8"/>
        <v/>
      </c>
      <c r="I540" s="355"/>
      <c r="J540" s="356"/>
      <c r="K540" s="355"/>
      <c r="L540" s="352"/>
    </row>
    <row r="541" spans="1:12" ht="13.2" x14ac:dyDescent="0.25">
      <c r="A541" s="351">
        <v>538</v>
      </c>
      <c r="B541" s="352"/>
      <c r="C541" s="353"/>
      <c r="D541" s="354"/>
      <c r="E541" s="353"/>
      <c r="F541" s="367"/>
      <c r="G541" s="368"/>
      <c r="H541" s="392" t="str">
        <f t="shared" si="8"/>
        <v/>
      </c>
      <c r="I541" s="355"/>
      <c r="J541" s="356"/>
      <c r="K541" s="355"/>
      <c r="L541" s="352"/>
    </row>
    <row r="542" spans="1:12" ht="13.2" x14ac:dyDescent="0.25">
      <c r="A542" s="351">
        <v>539</v>
      </c>
      <c r="B542" s="352"/>
      <c r="C542" s="353"/>
      <c r="D542" s="354"/>
      <c r="E542" s="353"/>
      <c r="F542" s="367"/>
      <c r="G542" s="368"/>
      <c r="H542" s="392" t="str">
        <f t="shared" si="8"/>
        <v/>
      </c>
      <c r="I542" s="355"/>
      <c r="J542" s="356"/>
      <c r="K542" s="355"/>
      <c r="L542" s="352"/>
    </row>
    <row r="543" spans="1:12" ht="13.2" x14ac:dyDescent="0.25">
      <c r="A543" s="351">
        <v>540</v>
      </c>
      <c r="B543" s="352"/>
      <c r="C543" s="353"/>
      <c r="D543" s="354"/>
      <c r="E543" s="353"/>
      <c r="F543" s="367"/>
      <c r="G543" s="368"/>
      <c r="H543" s="392" t="str">
        <f t="shared" si="8"/>
        <v/>
      </c>
      <c r="I543" s="355"/>
      <c r="J543" s="356"/>
      <c r="K543" s="355"/>
      <c r="L543" s="352"/>
    </row>
    <row r="544" spans="1:12" ht="13.2" x14ac:dyDescent="0.25">
      <c r="A544" s="351">
        <v>541</v>
      </c>
      <c r="B544" s="352"/>
      <c r="C544" s="353"/>
      <c r="D544" s="354"/>
      <c r="E544" s="353"/>
      <c r="F544" s="367"/>
      <c r="G544" s="368"/>
      <c r="H544" s="392" t="str">
        <f t="shared" si="8"/>
        <v/>
      </c>
      <c r="I544" s="355"/>
      <c r="J544" s="356"/>
      <c r="K544" s="355"/>
      <c r="L544" s="352"/>
    </row>
    <row r="545" spans="1:12" ht="13.2" x14ac:dyDescent="0.25">
      <c r="A545" s="351">
        <v>542</v>
      </c>
      <c r="B545" s="352"/>
      <c r="C545" s="353"/>
      <c r="D545" s="354"/>
      <c r="E545" s="353"/>
      <c r="F545" s="367"/>
      <c r="G545" s="368"/>
      <c r="H545" s="392" t="str">
        <f t="shared" si="8"/>
        <v/>
      </c>
      <c r="I545" s="355"/>
      <c r="J545" s="356"/>
      <c r="K545" s="355"/>
      <c r="L545" s="352"/>
    </row>
    <row r="546" spans="1:12" ht="13.2" x14ac:dyDescent="0.25">
      <c r="A546" s="351">
        <v>543</v>
      </c>
      <c r="B546" s="352"/>
      <c r="C546" s="353"/>
      <c r="D546" s="354"/>
      <c r="E546" s="353"/>
      <c r="F546" s="367"/>
      <c r="G546" s="368"/>
      <c r="H546" s="392" t="str">
        <f t="shared" si="8"/>
        <v/>
      </c>
      <c r="I546" s="355"/>
      <c r="J546" s="356"/>
      <c r="K546" s="355"/>
      <c r="L546" s="352"/>
    </row>
    <row r="547" spans="1:12" ht="13.2" x14ac:dyDescent="0.25">
      <c r="A547" s="351">
        <v>544</v>
      </c>
      <c r="B547" s="352"/>
      <c r="C547" s="353"/>
      <c r="D547" s="354"/>
      <c r="E547" s="353"/>
      <c r="F547" s="367"/>
      <c r="G547" s="368"/>
      <c r="H547" s="392" t="str">
        <f t="shared" si="8"/>
        <v/>
      </c>
      <c r="I547" s="355"/>
      <c r="J547" s="356"/>
      <c r="K547" s="355"/>
      <c r="L547" s="352"/>
    </row>
    <row r="548" spans="1:12" ht="13.2" x14ac:dyDescent="0.25">
      <c r="A548" s="351">
        <v>545</v>
      </c>
      <c r="B548" s="352"/>
      <c r="C548" s="353"/>
      <c r="D548" s="354"/>
      <c r="E548" s="353"/>
      <c r="F548" s="367"/>
      <c r="G548" s="368"/>
      <c r="H548" s="392" t="str">
        <f t="shared" si="8"/>
        <v/>
      </c>
      <c r="I548" s="355"/>
      <c r="J548" s="356"/>
      <c r="K548" s="355"/>
      <c r="L548" s="352"/>
    </row>
    <row r="549" spans="1:12" ht="13.2" x14ac:dyDescent="0.25">
      <c r="A549" s="351">
        <v>546</v>
      </c>
      <c r="B549" s="352"/>
      <c r="C549" s="353"/>
      <c r="D549" s="354"/>
      <c r="E549" s="353"/>
      <c r="F549" s="367"/>
      <c r="G549" s="368"/>
      <c r="H549" s="392" t="str">
        <f t="shared" si="8"/>
        <v/>
      </c>
      <c r="I549" s="355"/>
      <c r="J549" s="356"/>
      <c r="K549" s="355"/>
      <c r="L549" s="352"/>
    </row>
    <row r="550" spans="1:12" ht="13.2" x14ac:dyDescent="0.25">
      <c r="A550" s="351">
        <v>547</v>
      </c>
      <c r="B550" s="352"/>
      <c r="C550" s="353"/>
      <c r="D550" s="354"/>
      <c r="E550" s="353"/>
      <c r="F550" s="367"/>
      <c r="G550" s="368"/>
      <c r="H550" s="392" t="str">
        <f t="shared" si="8"/>
        <v/>
      </c>
      <c r="I550" s="355"/>
      <c r="J550" s="356"/>
      <c r="K550" s="355"/>
      <c r="L550" s="352"/>
    </row>
    <row r="551" spans="1:12" ht="13.2" x14ac:dyDescent="0.25">
      <c r="A551" s="351">
        <v>548</v>
      </c>
      <c r="B551" s="352"/>
      <c r="C551" s="353"/>
      <c r="D551" s="354"/>
      <c r="E551" s="353"/>
      <c r="F551" s="367"/>
      <c r="G551" s="368"/>
      <c r="H551" s="392" t="str">
        <f t="shared" si="8"/>
        <v/>
      </c>
      <c r="I551" s="355"/>
      <c r="J551" s="356"/>
      <c r="K551" s="355"/>
      <c r="L551" s="352"/>
    </row>
    <row r="552" spans="1:12" ht="13.2" x14ac:dyDescent="0.25">
      <c r="A552" s="351">
        <v>549</v>
      </c>
      <c r="B552" s="352"/>
      <c r="C552" s="353"/>
      <c r="D552" s="354"/>
      <c r="E552" s="353"/>
      <c r="F552" s="367"/>
      <c r="G552" s="368"/>
      <c r="H552" s="392" t="str">
        <f t="shared" si="8"/>
        <v/>
      </c>
      <c r="I552" s="355"/>
      <c r="J552" s="356"/>
      <c r="K552" s="355"/>
      <c r="L552" s="352"/>
    </row>
    <row r="553" spans="1:12" ht="13.2" x14ac:dyDescent="0.25">
      <c r="A553" s="351">
        <v>550</v>
      </c>
      <c r="B553" s="352"/>
      <c r="C553" s="353"/>
      <c r="D553" s="354"/>
      <c r="E553" s="353"/>
      <c r="F553" s="367"/>
      <c r="G553" s="368"/>
      <c r="H553" s="392" t="str">
        <f t="shared" si="8"/>
        <v/>
      </c>
      <c r="I553" s="355"/>
      <c r="J553" s="356"/>
      <c r="K553" s="355"/>
      <c r="L553" s="352"/>
    </row>
    <row r="554" spans="1:12" ht="13.2" x14ac:dyDescent="0.25">
      <c r="A554" s="351">
        <v>551</v>
      </c>
      <c r="B554" s="352"/>
      <c r="C554" s="353"/>
      <c r="D554" s="354"/>
      <c r="E554" s="353"/>
      <c r="F554" s="367"/>
      <c r="G554" s="368"/>
      <c r="H554" s="392" t="str">
        <f t="shared" si="8"/>
        <v/>
      </c>
      <c r="I554" s="355"/>
      <c r="J554" s="356"/>
      <c r="K554" s="355"/>
      <c r="L554" s="352"/>
    </row>
    <row r="555" spans="1:12" ht="13.2" x14ac:dyDescent="0.25">
      <c r="A555" s="351">
        <v>552</v>
      </c>
      <c r="B555" s="352"/>
      <c r="C555" s="353"/>
      <c r="D555" s="354"/>
      <c r="E555" s="353"/>
      <c r="F555" s="367"/>
      <c r="G555" s="368"/>
      <c r="H555" s="392" t="str">
        <f t="shared" si="8"/>
        <v/>
      </c>
      <c r="I555" s="355"/>
      <c r="J555" s="356"/>
      <c r="K555" s="355"/>
      <c r="L555" s="352"/>
    </row>
    <row r="556" spans="1:12" ht="13.2" x14ac:dyDescent="0.25">
      <c r="A556" s="351">
        <v>553</v>
      </c>
      <c r="B556" s="352"/>
      <c r="C556" s="353"/>
      <c r="D556" s="354"/>
      <c r="E556" s="353"/>
      <c r="F556" s="367"/>
      <c r="G556" s="368"/>
      <c r="H556" s="392" t="str">
        <f t="shared" si="8"/>
        <v/>
      </c>
      <c r="I556" s="355"/>
      <c r="J556" s="356"/>
      <c r="K556" s="355"/>
      <c r="L556" s="352"/>
    </row>
    <row r="557" spans="1:12" ht="13.2" x14ac:dyDescent="0.25">
      <c r="A557" s="351">
        <v>554</v>
      </c>
      <c r="B557" s="352"/>
      <c r="C557" s="353"/>
      <c r="D557" s="354"/>
      <c r="E557" s="353"/>
      <c r="F557" s="367"/>
      <c r="G557" s="368"/>
      <c r="H557" s="392" t="str">
        <f t="shared" si="8"/>
        <v/>
      </c>
      <c r="I557" s="355"/>
      <c r="J557" s="356"/>
      <c r="K557" s="355"/>
      <c r="L557" s="352"/>
    </row>
    <row r="558" spans="1:12" ht="13.2" x14ac:dyDescent="0.25">
      <c r="A558" s="351">
        <v>555</v>
      </c>
      <c r="B558" s="352"/>
      <c r="C558" s="353"/>
      <c r="D558" s="354"/>
      <c r="E558" s="353"/>
      <c r="F558" s="367"/>
      <c r="G558" s="368"/>
      <c r="H558" s="392" t="str">
        <f t="shared" si="8"/>
        <v/>
      </c>
      <c r="I558" s="355"/>
      <c r="J558" s="356"/>
      <c r="K558" s="355"/>
      <c r="L558" s="352"/>
    </row>
    <row r="559" spans="1:12" ht="13.2" x14ac:dyDescent="0.25">
      <c r="A559" s="351">
        <v>556</v>
      </c>
      <c r="B559" s="352"/>
      <c r="C559" s="353"/>
      <c r="D559" s="354"/>
      <c r="E559" s="353"/>
      <c r="F559" s="367"/>
      <c r="G559" s="368"/>
      <c r="H559" s="392" t="str">
        <f t="shared" si="8"/>
        <v/>
      </c>
      <c r="I559" s="355"/>
      <c r="J559" s="356"/>
      <c r="K559" s="355"/>
      <c r="L559" s="352"/>
    </row>
    <row r="560" spans="1:12" ht="13.2" x14ac:dyDescent="0.25">
      <c r="A560" s="351">
        <v>557</v>
      </c>
      <c r="B560" s="352"/>
      <c r="C560" s="353"/>
      <c r="D560" s="354"/>
      <c r="E560" s="353"/>
      <c r="F560" s="367"/>
      <c r="G560" s="368"/>
      <c r="H560" s="392" t="str">
        <f t="shared" si="8"/>
        <v/>
      </c>
      <c r="I560" s="355"/>
      <c r="J560" s="356"/>
      <c r="K560" s="355"/>
      <c r="L560" s="352"/>
    </row>
    <row r="561" spans="1:12" ht="13.2" x14ac:dyDescent="0.25">
      <c r="A561" s="351">
        <v>558</v>
      </c>
      <c r="B561" s="352"/>
      <c r="C561" s="353"/>
      <c r="D561" s="354"/>
      <c r="E561" s="353"/>
      <c r="F561" s="367"/>
      <c r="G561" s="368"/>
      <c r="H561" s="392" t="str">
        <f t="shared" si="8"/>
        <v/>
      </c>
      <c r="I561" s="355"/>
      <c r="J561" s="356"/>
      <c r="K561" s="355"/>
      <c r="L561" s="352"/>
    </row>
    <row r="562" spans="1:12" ht="13.2" x14ac:dyDescent="0.25">
      <c r="A562" s="351">
        <v>559</v>
      </c>
      <c r="B562" s="352"/>
      <c r="C562" s="353"/>
      <c r="D562" s="354"/>
      <c r="E562" s="353"/>
      <c r="F562" s="367"/>
      <c r="G562" s="368"/>
      <c r="H562" s="392" t="str">
        <f t="shared" si="8"/>
        <v/>
      </c>
      <c r="I562" s="355"/>
      <c r="J562" s="356"/>
      <c r="K562" s="355"/>
      <c r="L562" s="352"/>
    </row>
    <row r="563" spans="1:12" ht="13.2" x14ac:dyDescent="0.25">
      <c r="A563" s="351">
        <v>560</v>
      </c>
      <c r="B563" s="352"/>
      <c r="C563" s="353"/>
      <c r="D563" s="354"/>
      <c r="E563" s="353"/>
      <c r="F563" s="367"/>
      <c r="G563" s="368"/>
      <c r="H563" s="392" t="str">
        <f t="shared" si="8"/>
        <v/>
      </c>
      <c r="I563" s="355"/>
      <c r="J563" s="356"/>
      <c r="K563" s="355"/>
      <c r="L563" s="352"/>
    </row>
    <row r="564" spans="1:12" ht="13.2" x14ac:dyDescent="0.25">
      <c r="A564" s="351">
        <v>561</v>
      </c>
      <c r="B564" s="352"/>
      <c r="C564" s="353"/>
      <c r="D564" s="354"/>
      <c r="E564" s="353"/>
      <c r="F564" s="367"/>
      <c r="G564" s="368"/>
      <c r="H564" s="392" t="str">
        <f t="shared" si="8"/>
        <v/>
      </c>
      <c r="I564" s="355"/>
      <c r="J564" s="356"/>
      <c r="K564" s="355"/>
      <c r="L564" s="352"/>
    </row>
    <row r="565" spans="1:12" ht="13.2" x14ac:dyDescent="0.25">
      <c r="A565" s="351">
        <v>562</v>
      </c>
      <c r="B565" s="352"/>
      <c r="C565" s="353"/>
      <c r="D565" s="354"/>
      <c r="E565" s="353"/>
      <c r="F565" s="367"/>
      <c r="G565" s="368"/>
      <c r="H565" s="392" t="str">
        <f t="shared" si="8"/>
        <v/>
      </c>
      <c r="I565" s="355"/>
      <c r="J565" s="356"/>
      <c r="K565" s="355"/>
      <c r="L565" s="352"/>
    </row>
    <row r="566" spans="1:12" ht="13.2" x14ac:dyDescent="0.25">
      <c r="A566" s="351">
        <v>563</v>
      </c>
      <c r="B566" s="352"/>
      <c r="C566" s="353"/>
      <c r="D566" s="354"/>
      <c r="E566" s="353"/>
      <c r="F566" s="367"/>
      <c r="G566" s="368"/>
      <c r="H566" s="392" t="str">
        <f t="shared" si="8"/>
        <v/>
      </c>
      <c r="I566" s="355"/>
      <c r="J566" s="356"/>
      <c r="K566" s="355"/>
      <c r="L566" s="352"/>
    </row>
    <row r="567" spans="1:12" ht="13.2" x14ac:dyDescent="0.25">
      <c r="A567" s="351">
        <v>564</v>
      </c>
      <c r="B567" s="352"/>
      <c r="C567" s="353"/>
      <c r="D567" s="354"/>
      <c r="E567" s="353"/>
      <c r="F567" s="367"/>
      <c r="G567" s="368"/>
      <c r="H567" s="392" t="str">
        <f t="shared" si="8"/>
        <v/>
      </c>
      <c r="I567" s="355"/>
      <c r="J567" s="356"/>
      <c r="K567" s="355"/>
      <c r="L567" s="352"/>
    </row>
    <row r="568" spans="1:12" ht="13.2" x14ac:dyDescent="0.25">
      <c r="A568" s="351">
        <v>565</v>
      </c>
      <c r="B568" s="352"/>
      <c r="C568" s="353"/>
      <c r="D568" s="354"/>
      <c r="E568" s="353"/>
      <c r="F568" s="367"/>
      <c r="G568" s="368"/>
      <c r="H568" s="392" t="str">
        <f t="shared" si="8"/>
        <v/>
      </c>
      <c r="I568" s="355"/>
      <c r="J568" s="356"/>
      <c r="K568" s="355"/>
      <c r="L568" s="352"/>
    </row>
    <row r="569" spans="1:12" ht="13.2" x14ac:dyDescent="0.25">
      <c r="A569" s="351">
        <v>566</v>
      </c>
      <c r="B569" s="352"/>
      <c r="C569" s="353"/>
      <c r="D569" s="354"/>
      <c r="E569" s="353"/>
      <c r="F569" s="367"/>
      <c r="G569" s="368"/>
      <c r="H569" s="392" t="str">
        <f t="shared" si="8"/>
        <v/>
      </c>
      <c r="I569" s="355"/>
      <c r="J569" s="356"/>
      <c r="K569" s="355"/>
      <c r="L569" s="352"/>
    </row>
    <row r="570" spans="1:12" ht="13.2" x14ac:dyDescent="0.25">
      <c r="A570" s="351">
        <v>567</v>
      </c>
      <c r="B570" s="352"/>
      <c r="C570" s="353"/>
      <c r="D570" s="354"/>
      <c r="E570" s="353"/>
      <c r="F570" s="367"/>
      <c r="G570" s="368"/>
      <c r="H570" s="392" t="str">
        <f t="shared" si="8"/>
        <v/>
      </c>
      <c r="I570" s="355"/>
      <c r="J570" s="356"/>
      <c r="K570" s="355"/>
      <c r="L570" s="352"/>
    </row>
    <row r="571" spans="1:12" ht="13.2" x14ac:dyDescent="0.25">
      <c r="A571" s="351">
        <v>568</v>
      </c>
      <c r="B571" s="352"/>
      <c r="C571" s="353"/>
      <c r="D571" s="354"/>
      <c r="E571" s="353"/>
      <c r="F571" s="367"/>
      <c r="G571" s="368"/>
      <c r="H571" s="392" t="str">
        <f t="shared" si="8"/>
        <v/>
      </c>
      <c r="I571" s="355"/>
      <c r="J571" s="356"/>
      <c r="K571" s="355"/>
      <c r="L571" s="352"/>
    </row>
    <row r="572" spans="1:12" ht="13.2" x14ac:dyDescent="0.25">
      <c r="A572" s="351">
        <v>569</v>
      </c>
      <c r="B572" s="352"/>
      <c r="C572" s="353"/>
      <c r="D572" s="354"/>
      <c r="E572" s="353"/>
      <c r="F572" s="367"/>
      <c r="G572" s="368"/>
      <c r="H572" s="392" t="str">
        <f t="shared" si="8"/>
        <v/>
      </c>
      <c r="I572" s="355"/>
      <c r="J572" s="356"/>
      <c r="K572" s="355"/>
      <c r="L572" s="352"/>
    </row>
    <row r="573" spans="1:12" ht="13.2" x14ac:dyDescent="0.25">
      <c r="A573" s="351">
        <v>570</v>
      </c>
      <c r="B573" s="352"/>
      <c r="C573" s="353"/>
      <c r="D573" s="354"/>
      <c r="E573" s="353"/>
      <c r="F573" s="367"/>
      <c r="G573" s="368"/>
      <c r="H573" s="392" t="str">
        <f t="shared" si="8"/>
        <v/>
      </c>
      <c r="I573" s="355"/>
      <c r="J573" s="356"/>
      <c r="K573" s="355"/>
      <c r="L573" s="352"/>
    </row>
    <row r="574" spans="1:12" ht="13.2" x14ac:dyDescent="0.25">
      <c r="A574" s="351">
        <v>571</v>
      </c>
      <c r="B574" s="352"/>
      <c r="C574" s="353"/>
      <c r="D574" s="354"/>
      <c r="E574" s="353"/>
      <c r="F574" s="367"/>
      <c r="G574" s="368"/>
      <c r="H574" s="392" t="str">
        <f t="shared" si="8"/>
        <v/>
      </c>
      <c r="I574" s="355"/>
      <c r="J574" s="356"/>
      <c r="K574" s="355"/>
      <c r="L574" s="352"/>
    </row>
    <row r="575" spans="1:12" ht="13.2" x14ac:dyDescent="0.25">
      <c r="A575" s="351">
        <v>572</v>
      </c>
      <c r="B575" s="352"/>
      <c r="C575" s="353"/>
      <c r="D575" s="354"/>
      <c r="E575" s="353"/>
      <c r="F575" s="367"/>
      <c r="G575" s="368"/>
      <c r="H575" s="392" t="str">
        <f t="shared" si="8"/>
        <v/>
      </c>
      <c r="I575" s="355"/>
      <c r="J575" s="356"/>
      <c r="K575" s="355"/>
      <c r="L575" s="352"/>
    </row>
    <row r="576" spans="1:12" ht="13.2" x14ac:dyDescent="0.25">
      <c r="A576" s="351">
        <v>573</v>
      </c>
      <c r="B576" s="352"/>
      <c r="C576" s="353"/>
      <c r="D576" s="354"/>
      <c r="E576" s="353"/>
      <c r="F576" s="367"/>
      <c r="G576" s="368"/>
      <c r="H576" s="392" t="str">
        <f t="shared" si="8"/>
        <v/>
      </c>
      <c r="I576" s="355"/>
      <c r="J576" s="356"/>
      <c r="K576" s="355"/>
      <c r="L576" s="352"/>
    </row>
    <row r="577" spans="1:12" ht="13.2" x14ac:dyDescent="0.25">
      <c r="A577" s="351">
        <v>574</v>
      </c>
      <c r="B577" s="352"/>
      <c r="C577" s="353"/>
      <c r="D577" s="354"/>
      <c r="E577" s="353"/>
      <c r="F577" s="367"/>
      <c r="G577" s="368"/>
      <c r="H577" s="392" t="str">
        <f t="shared" si="8"/>
        <v/>
      </c>
      <c r="I577" s="355"/>
      <c r="J577" s="356"/>
      <c r="K577" s="355"/>
      <c r="L577" s="352"/>
    </row>
    <row r="578" spans="1:12" ht="13.2" x14ac:dyDescent="0.25">
      <c r="A578" s="351">
        <v>575</v>
      </c>
      <c r="B578" s="352"/>
      <c r="C578" s="353"/>
      <c r="D578" s="354"/>
      <c r="E578" s="353"/>
      <c r="F578" s="367"/>
      <c r="G578" s="368"/>
      <c r="H578" s="392" t="str">
        <f t="shared" si="8"/>
        <v/>
      </c>
      <c r="I578" s="355"/>
      <c r="J578" s="356"/>
      <c r="K578" s="355"/>
      <c r="L578" s="352"/>
    </row>
    <row r="579" spans="1:12" ht="13.2" x14ac:dyDescent="0.25">
      <c r="A579" s="351">
        <v>576</v>
      </c>
      <c r="B579" s="352"/>
      <c r="C579" s="353"/>
      <c r="D579" s="354"/>
      <c r="E579" s="353"/>
      <c r="F579" s="367"/>
      <c r="G579" s="368"/>
      <c r="H579" s="392" t="str">
        <f t="shared" si="8"/>
        <v/>
      </c>
      <c r="I579" s="355"/>
      <c r="J579" s="356"/>
      <c r="K579" s="355"/>
      <c r="L579" s="352"/>
    </row>
    <row r="580" spans="1:12" ht="13.2" x14ac:dyDescent="0.25">
      <c r="A580" s="351">
        <v>577</v>
      </c>
      <c r="B580" s="352"/>
      <c r="C580" s="353"/>
      <c r="D580" s="354"/>
      <c r="E580" s="353"/>
      <c r="F580" s="367"/>
      <c r="G580" s="368"/>
      <c r="H580" s="392" t="str">
        <f t="shared" si="8"/>
        <v/>
      </c>
      <c r="I580" s="355"/>
      <c r="J580" s="356"/>
      <c r="K580" s="355"/>
      <c r="L580" s="352"/>
    </row>
    <row r="581" spans="1:12" ht="13.2" x14ac:dyDescent="0.25">
      <c r="A581" s="351">
        <v>578</v>
      </c>
      <c r="B581" s="352"/>
      <c r="C581" s="353"/>
      <c r="D581" s="354"/>
      <c r="E581" s="353"/>
      <c r="F581" s="367"/>
      <c r="G581" s="368"/>
      <c r="H581" s="392" t="str">
        <f t="shared" ref="H581:H644" si="9">IF(G581="","",IF(LEN(G581)&gt;14,G581,REPLACE(REPLACE(G581,1,3,"XXX"),13,2,"XX")))</f>
        <v/>
      </c>
      <c r="I581" s="355"/>
      <c r="J581" s="356"/>
      <c r="K581" s="355"/>
      <c r="L581" s="352"/>
    </row>
    <row r="582" spans="1:12" ht="13.2" x14ac:dyDescent="0.25">
      <c r="A582" s="351">
        <v>579</v>
      </c>
      <c r="B582" s="352"/>
      <c r="C582" s="353"/>
      <c r="D582" s="354"/>
      <c r="E582" s="353"/>
      <c r="F582" s="367"/>
      <c r="G582" s="368"/>
      <c r="H582" s="392" t="str">
        <f t="shared" si="9"/>
        <v/>
      </c>
      <c r="I582" s="355"/>
      <c r="J582" s="356"/>
      <c r="K582" s="355"/>
      <c r="L582" s="352"/>
    </row>
    <row r="583" spans="1:12" ht="13.2" x14ac:dyDescent="0.25">
      <c r="A583" s="351">
        <v>580</v>
      </c>
      <c r="B583" s="352"/>
      <c r="C583" s="353"/>
      <c r="D583" s="354"/>
      <c r="E583" s="353"/>
      <c r="F583" s="367"/>
      <c r="G583" s="368"/>
      <c r="H583" s="392" t="str">
        <f t="shared" si="9"/>
        <v/>
      </c>
      <c r="I583" s="355"/>
      <c r="J583" s="356"/>
      <c r="K583" s="355"/>
      <c r="L583" s="352"/>
    </row>
    <row r="584" spans="1:12" ht="13.2" x14ac:dyDescent="0.25">
      <c r="A584" s="351">
        <v>581</v>
      </c>
      <c r="B584" s="352"/>
      <c r="C584" s="353"/>
      <c r="D584" s="354"/>
      <c r="E584" s="353"/>
      <c r="F584" s="367"/>
      <c r="G584" s="368"/>
      <c r="H584" s="392" t="str">
        <f t="shared" si="9"/>
        <v/>
      </c>
      <c r="I584" s="355"/>
      <c r="J584" s="356"/>
      <c r="K584" s="355"/>
      <c r="L584" s="352"/>
    </row>
    <row r="585" spans="1:12" ht="13.2" x14ac:dyDescent="0.25">
      <c r="A585" s="351">
        <v>582</v>
      </c>
      <c r="B585" s="352"/>
      <c r="C585" s="353"/>
      <c r="D585" s="354"/>
      <c r="E585" s="353"/>
      <c r="F585" s="367"/>
      <c r="G585" s="368"/>
      <c r="H585" s="392" t="str">
        <f t="shared" si="9"/>
        <v/>
      </c>
      <c r="I585" s="355"/>
      <c r="J585" s="356"/>
      <c r="K585" s="355"/>
      <c r="L585" s="352"/>
    </row>
    <row r="586" spans="1:12" ht="13.2" x14ac:dyDescent="0.25">
      <c r="A586" s="351">
        <v>583</v>
      </c>
      <c r="B586" s="352"/>
      <c r="C586" s="353"/>
      <c r="D586" s="354"/>
      <c r="E586" s="353"/>
      <c r="F586" s="367"/>
      <c r="G586" s="368"/>
      <c r="H586" s="392" t="str">
        <f t="shared" si="9"/>
        <v/>
      </c>
      <c r="I586" s="355"/>
      <c r="J586" s="356"/>
      <c r="K586" s="355"/>
      <c r="L586" s="352"/>
    </row>
    <row r="587" spans="1:12" ht="13.2" x14ac:dyDescent="0.25">
      <c r="A587" s="351">
        <v>584</v>
      </c>
      <c r="B587" s="352"/>
      <c r="C587" s="353"/>
      <c r="D587" s="354"/>
      <c r="E587" s="353"/>
      <c r="F587" s="367"/>
      <c r="G587" s="368"/>
      <c r="H587" s="392" t="str">
        <f t="shared" si="9"/>
        <v/>
      </c>
      <c r="I587" s="355"/>
      <c r="J587" s="356"/>
      <c r="K587" s="355"/>
      <c r="L587" s="352"/>
    </row>
    <row r="588" spans="1:12" ht="13.2" x14ac:dyDescent="0.25">
      <c r="A588" s="351">
        <v>585</v>
      </c>
      <c r="B588" s="352"/>
      <c r="C588" s="353"/>
      <c r="D588" s="354"/>
      <c r="E588" s="353"/>
      <c r="F588" s="367"/>
      <c r="G588" s="368"/>
      <c r="H588" s="392" t="str">
        <f t="shared" si="9"/>
        <v/>
      </c>
      <c r="I588" s="355"/>
      <c r="J588" s="356"/>
      <c r="K588" s="355"/>
      <c r="L588" s="352"/>
    </row>
    <row r="589" spans="1:12" ht="13.2" x14ac:dyDescent="0.25">
      <c r="A589" s="351">
        <v>586</v>
      </c>
      <c r="B589" s="352"/>
      <c r="C589" s="353"/>
      <c r="D589" s="354"/>
      <c r="E589" s="353"/>
      <c r="F589" s="367"/>
      <c r="G589" s="368"/>
      <c r="H589" s="392" t="str">
        <f t="shared" si="9"/>
        <v/>
      </c>
      <c r="I589" s="355"/>
      <c r="J589" s="356"/>
      <c r="K589" s="355"/>
      <c r="L589" s="352"/>
    </row>
    <row r="590" spans="1:12" ht="13.2" x14ac:dyDescent="0.25">
      <c r="A590" s="351">
        <v>587</v>
      </c>
      <c r="B590" s="352"/>
      <c r="C590" s="353"/>
      <c r="D590" s="354"/>
      <c r="E590" s="353"/>
      <c r="F590" s="367"/>
      <c r="G590" s="368"/>
      <c r="H590" s="392" t="str">
        <f t="shared" si="9"/>
        <v/>
      </c>
      <c r="I590" s="355"/>
      <c r="J590" s="356"/>
      <c r="K590" s="355"/>
      <c r="L590" s="352"/>
    </row>
    <row r="591" spans="1:12" ht="13.2" x14ac:dyDescent="0.25">
      <c r="A591" s="351">
        <v>588</v>
      </c>
      <c r="B591" s="352"/>
      <c r="C591" s="353"/>
      <c r="D591" s="354"/>
      <c r="E591" s="353"/>
      <c r="F591" s="367"/>
      <c r="G591" s="368"/>
      <c r="H591" s="392" t="str">
        <f t="shared" si="9"/>
        <v/>
      </c>
      <c r="I591" s="355"/>
      <c r="J591" s="356"/>
      <c r="K591" s="355"/>
      <c r="L591" s="352"/>
    </row>
    <row r="592" spans="1:12" ht="13.2" x14ac:dyDescent="0.25">
      <c r="A592" s="351">
        <v>589</v>
      </c>
      <c r="B592" s="352"/>
      <c r="C592" s="353"/>
      <c r="D592" s="354"/>
      <c r="E592" s="353"/>
      <c r="F592" s="367"/>
      <c r="G592" s="368"/>
      <c r="H592" s="392" t="str">
        <f t="shared" si="9"/>
        <v/>
      </c>
      <c r="I592" s="355"/>
      <c r="J592" s="356"/>
      <c r="K592" s="355"/>
      <c r="L592" s="352"/>
    </row>
    <row r="593" spans="1:12" ht="13.2" x14ac:dyDescent="0.25">
      <c r="A593" s="351">
        <v>590</v>
      </c>
      <c r="B593" s="352"/>
      <c r="C593" s="353"/>
      <c r="D593" s="354"/>
      <c r="E593" s="353"/>
      <c r="F593" s="367"/>
      <c r="G593" s="368"/>
      <c r="H593" s="392" t="str">
        <f t="shared" si="9"/>
        <v/>
      </c>
      <c r="I593" s="355"/>
      <c r="J593" s="356"/>
      <c r="K593" s="355"/>
      <c r="L593" s="352"/>
    </row>
    <row r="594" spans="1:12" ht="13.2" x14ac:dyDescent="0.25">
      <c r="A594" s="351">
        <v>591</v>
      </c>
      <c r="B594" s="352"/>
      <c r="C594" s="353"/>
      <c r="D594" s="354"/>
      <c r="E594" s="353"/>
      <c r="F594" s="367"/>
      <c r="G594" s="368"/>
      <c r="H594" s="392" t="str">
        <f t="shared" si="9"/>
        <v/>
      </c>
      <c r="I594" s="355"/>
      <c r="J594" s="356"/>
      <c r="K594" s="355"/>
      <c r="L594" s="352"/>
    </row>
    <row r="595" spans="1:12" ht="13.2" x14ac:dyDescent="0.25">
      <c r="A595" s="351">
        <v>592</v>
      </c>
      <c r="B595" s="352"/>
      <c r="C595" s="353"/>
      <c r="D595" s="354"/>
      <c r="E595" s="353"/>
      <c r="F595" s="367"/>
      <c r="G595" s="368"/>
      <c r="H595" s="392" t="str">
        <f t="shared" si="9"/>
        <v/>
      </c>
      <c r="I595" s="355"/>
      <c r="J595" s="356"/>
      <c r="K595" s="355"/>
      <c r="L595" s="352"/>
    </row>
    <row r="596" spans="1:12" ht="13.2" x14ac:dyDescent="0.25">
      <c r="A596" s="351">
        <v>593</v>
      </c>
      <c r="B596" s="352"/>
      <c r="C596" s="353"/>
      <c r="D596" s="354"/>
      <c r="E596" s="353"/>
      <c r="F596" s="367"/>
      <c r="G596" s="368"/>
      <c r="H596" s="392" t="str">
        <f t="shared" si="9"/>
        <v/>
      </c>
      <c r="I596" s="355"/>
      <c r="J596" s="356"/>
      <c r="K596" s="355"/>
      <c r="L596" s="352"/>
    </row>
    <row r="597" spans="1:12" ht="13.2" x14ac:dyDescent="0.25">
      <c r="A597" s="351">
        <v>594</v>
      </c>
      <c r="B597" s="352"/>
      <c r="C597" s="353"/>
      <c r="D597" s="354"/>
      <c r="E597" s="353"/>
      <c r="F597" s="367"/>
      <c r="G597" s="368"/>
      <c r="H597" s="392" t="str">
        <f t="shared" si="9"/>
        <v/>
      </c>
      <c r="I597" s="355"/>
      <c r="J597" s="356"/>
      <c r="K597" s="355"/>
      <c r="L597" s="352"/>
    </row>
    <row r="598" spans="1:12" ht="13.2" x14ac:dyDescent="0.25">
      <c r="A598" s="351">
        <v>595</v>
      </c>
      <c r="B598" s="352"/>
      <c r="C598" s="353"/>
      <c r="D598" s="354"/>
      <c r="E598" s="353"/>
      <c r="F598" s="367"/>
      <c r="G598" s="368"/>
      <c r="H598" s="392" t="str">
        <f t="shared" si="9"/>
        <v/>
      </c>
      <c r="I598" s="355"/>
      <c r="J598" s="356"/>
      <c r="K598" s="355"/>
      <c r="L598" s="352"/>
    </row>
    <row r="599" spans="1:12" ht="13.2" x14ac:dyDescent="0.25">
      <c r="A599" s="351">
        <v>596</v>
      </c>
      <c r="B599" s="352"/>
      <c r="C599" s="353"/>
      <c r="D599" s="354"/>
      <c r="E599" s="353"/>
      <c r="F599" s="367"/>
      <c r="G599" s="368"/>
      <c r="H599" s="392" t="str">
        <f t="shared" si="9"/>
        <v/>
      </c>
      <c r="I599" s="355"/>
      <c r="J599" s="356"/>
      <c r="K599" s="355"/>
      <c r="L599" s="352"/>
    </row>
    <row r="600" spans="1:12" ht="13.2" x14ac:dyDescent="0.25">
      <c r="A600" s="351">
        <v>597</v>
      </c>
      <c r="B600" s="352"/>
      <c r="C600" s="353"/>
      <c r="D600" s="354"/>
      <c r="E600" s="353"/>
      <c r="F600" s="367"/>
      <c r="G600" s="368"/>
      <c r="H600" s="392" t="str">
        <f t="shared" si="9"/>
        <v/>
      </c>
      <c r="I600" s="355"/>
      <c r="J600" s="356"/>
      <c r="K600" s="355"/>
      <c r="L600" s="352"/>
    </row>
    <row r="601" spans="1:12" ht="13.2" x14ac:dyDescent="0.25">
      <c r="A601" s="351">
        <v>598</v>
      </c>
      <c r="B601" s="352"/>
      <c r="C601" s="353"/>
      <c r="D601" s="354"/>
      <c r="E601" s="353"/>
      <c r="F601" s="367"/>
      <c r="G601" s="368"/>
      <c r="H601" s="392" t="str">
        <f t="shared" si="9"/>
        <v/>
      </c>
      <c r="I601" s="355"/>
      <c r="J601" s="356"/>
      <c r="K601" s="355"/>
      <c r="L601" s="352"/>
    </row>
    <row r="602" spans="1:12" ht="13.2" x14ac:dyDescent="0.25">
      <c r="A602" s="351">
        <v>599</v>
      </c>
      <c r="B602" s="352"/>
      <c r="C602" s="353"/>
      <c r="D602" s="354"/>
      <c r="E602" s="353"/>
      <c r="F602" s="367"/>
      <c r="G602" s="368"/>
      <c r="H602" s="392" t="str">
        <f t="shared" si="9"/>
        <v/>
      </c>
      <c r="I602" s="355"/>
      <c r="J602" s="356"/>
      <c r="K602" s="355"/>
      <c r="L602" s="352"/>
    </row>
    <row r="603" spans="1:12" ht="13.2" x14ac:dyDescent="0.25">
      <c r="A603" s="351">
        <v>600</v>
      </c>
      <c r="B603" s="352"/>
      <c r="C603" s="353"/>
      <c r="D603" s="354"/>
      <c r="E603" s="353"/>
      <c r="F603" s="367"/>
      <c r="G603" s="368"/>
      <c r="H603" s="392" t="str">
        <f t="shared" si="9"/>
        <v/>
      </c>
      <c r="I603" s="355"/>
      <c r="J603" s="356"/>
      <c r="K603" s="355"/>
      <c r="L603" s="352"/>
    </row>
    <row r="604" spans="1:12" ht="13.2" x14ac:dyDescent="0.25">
      <c r="A604" s="351">
        <v>601</v>
      </c>
      <c r="B604" s="352"/>
      <c r="C604" s="353"/>
      <c r="D604" s="354"/>
      <c r="E604" s="353"/>
      <c r="F604" s="367"/>
      <c r="G604" s="368"/>
      <c r="H604" s="392" t="str">
        <f t="shared" si="9"/>
        <v/>
      </c>
      <c r="I604" s="355"/>
      <c r="J604" s="356"/>
      <c r="K604" s="355"/>
      <c r="L604" s="352"/>
    </row>
    <row r="605" spans="1:12" ht="13.2" x14ac:dyDescent="0.25">
      <c r="A605" s="351">
        <v>602</v>
      </c>
      <c r="B605" s="352"/>
      <c r="C605" s="353"/>
      <c r="D605" s="354"/>
      <c r="E605" s="353"/>
      <c r="F605" s="367"/>
      <c r="G605" s="368"/>
      <c r="H605" s="392" t="str">
        <f t="shared" si="9"/>
        <v/>
      </c>
      <c r="I605" s="355"/>
      <c r="J605" s="356"/>
      <c r="K605" s="355"/>
      <c r="L605" s="352"/>
    </row>
    <row r="606" spans="1:12" ht="13.2" x14ac:dyDescent="0.25">
      <c r="A606" s="351">
        <v>603</v>
      </c>
      <c r="B606" s="352"/>
      <c r="C606" s="353"/>
      <c r="D606" s="354"/>
      <c r="E606" s="353"/>
      <c r="F606" s="367"/>
      <c r="G606" s="368"/>
      <c r="H606" s="392" t="str">
        <f t="shared" si="9"/>
        <v/>
      </c>
      <c r="I606" s="355"/>
      <c r="J606" s="356"/>
      <c r="K606" s="355"/>
      <c r="L606" s="352"/>
    </row>
    <row r="607" spans="1:12" ht="13.2" x14ac:dyDescent="0.25">
      <c r="A607" s="351">
        <v>604</v>
      </c>
      <c r="B607" s="352"/>
      <c r="C607" s="353"/>
      <c r="D607" s="354"/>
      <c r="E607" s="353"/>
      <c r="F607" s="367"/>
      <c r="G607" s="368"/>
      <c r="H607" s="392" t="str">
        <f t="shared" si="9"/>
        <v/>
      </c>
      <c r="I607" s="355"/>
      <c r="J607" s="356"/>
      <c r="K607" s="355"/>
      <c r="L607" s="352"/>
    </row>
    <row r="608" spans="1:12" ht="13.2" x14ac:dyDescent="0.25">
      <c r="A608" s="351">
        <v>605</v>
      </c>
      <c r="B608" s="352"/>
      <c r="C608" s="353"/>
      <c r="D608" s="354"/>
      <c r="E608" s="353"/>
      <c r="F608" s="367"/>
      <c r="G608" s="368"/>
      <c r="H608" s="392" t="str">
        <f t="shared" si="9"/>
        <v/>
      </c>
      <c r="I608" s="355"/>
      <c r="J608" s="356"/>
      <c r="K608" s="355"/>
      <c r="L608" s="352"/>
    </row>
    <row r="609" spans="1:12" ht="13.2" x14ac:dyDescent="0.25">
      <c r="A609" s="351">
        <v>606</v>
      </c>
      <c r="B609" s="352"/>
      <c r="C609" s="353"/>
      <c r="D609" s="354"/>
      <c r="E609" s="353"/>
      <c r="F609" s="367"/>
      <c r="G609" s="368"/>
      <c r="H609" s="392" t="str">
        <f t="shared" si="9"/>
        <v/>
      </c>
      <c r="I609" s="355"/>
      <c r="J609" s="356"/>
      <c r="K609" s="355"/>
      <c r="L609" s="352"/>
    </row>
    <row r="610" spans="1:12" ht="13.2" x14ac:dyDescent="0.25">
      <c r="A610" s="351">
        <v>607</v>
      </c>
      <c r="B610" s="352"/>
      <c r="C610" s="353"/>
      <c r="D610" s="354"/>
      <c r="E610" s="353"/>
      <c r="F610" s="367"/>
      <c r="G610" s="368"/>
      <c r="H610" s="392" t="str">
        <f t="shared" si="9"/>
        <v/>
      </c>
      <c r="I610" s="355"/>
      <c r="J610" s="356"/>
      <c r="K610" s="355"/>
      <c r="L610" s="352"/>
    </row>
    <row r="611" spans="1:12" ht="13.2" x14ac:dyDescent="0.25">
      <c r="A611" s="351">
        <v>608</v>
      </c>
      <c r="B611" s="352"/>
      <c r="C611" s="353"/>
      <c r="D611" s="354"/>
      <c r="E611" s="353"/>
      <c r="F611" s="367"/>
      <c r="G611" s="368"/>
      <c r="H611" s="392" t="str">
        <f t="shared" si="9"/>
        <v/>
      </c>
      <c r="I611" s="355"/>
      <c r="J611" s="356"/>
      <c r="K611" s="355"/>
      <c r="L611" s="352"/>
    </row>
    <row r="612" spans="1:12" ht="13.2" x14ac:dyDescent="0.25">
      <c r="A612" s="351">
        <v>609</v>
      </c>
      <c r="B612" s="352"/>
      <c r="C612" s="353"/>
      <c r="D612" s="354"/>
      <c r="E612" s="353"/>
      <c r="F612" s="367"/>
      <c r="G612" s="368"/>
      <c r="H612" s="392" t="str">
        <f t="shared" si="9"/>
        <v/>
      </c>
      <c r="I612" s="355"/>
      <c r="J612" s="356"/>
      <c r="K612" s="355"/>
      <c r="L612" s="352"/>
    </row>
    <row r="613" spans="1:12" ht="13.2" x14ac:dyDescent="0.25">
      <c r="A613" s="351">
        <v>610</v>
      </c>
      <c r="B613" s="352"/>
      <c r="C613" s="353"/>
      <c r="D613" s="354"/>
      <c r="E613" s="353"/>
      <c r="F613" s="367"/>
      <c r="G613" s="368"/>
      <c r="H613" s="392" t="str">
        <f t="shared" si="9"/>
        <v/>
      </c>
      <c r="I613" s="355"/>
      <c r="J613" s="356"/>
      <c r="K613" s="355"/>
      <c r="L613" s="352"/>
    </row>
    <row r="614" spans="1:12" ht="13.2" x14ac:dyDescent="0.25">
      <c r="A614" s="351">
        <v>611</v>
      </c>
      <c r="B614" s="352"/>
      <c r="C614" s="353"/>
      <c r="D614" s="354"/>
      <c r="E614" s="353"/>
      <c r="F614" s="367"/>
      <c r="G614" s="368"/>
      <c r="H614" s="392" t="str">
        <f t="shared" si="9"/>
        <v/>
      </c>
      <c r="I614" s="355"/>
      <c r="J614" s="356"/>
      <c r="K614" s="355"/>
      <c r="L614" s="352"/>
    </row>
    <row r="615" spans="1:12" ht="13.2" x14ac:dyDescent="0.25">
      <c r="A615" s="351">
        <v>612</v>
      </c>
      <c r="B615" s="352"/>
      <c r="C615" s="353"/>
      <c r="D615" s="354"/>
      <c r="E615" s="353"/>
      <c r="F615" s="367"/>
      <c r="G615" s="368"/>
      <c r="H615" s="392" t="str">
        <f t="shared" si="9"/>
        <v/>
      </c>
      <c r="I615" s="355"/>
      <c r="J615" s="356"/>
      <c r="K615" s="355"/>
      <c r="L615" s="352"/>
    </row>
    <row r="616" spans="1:12" ht="13.2" x14ac:dyDescent="0.25">
      <c r="A616" s="351">
        <v>613</v>
      </c>
      <c r="B616" s="352"/>
      <c r="C616" s="353"/>
      <c r="D616" s="354"/>
      <c r="E616" s="353"/>
      <c r="F616" s="367"/>
      <c r="G616" s="368"/>
      <c r="H616" s="392" t="str">
        <f t="shared" si="9"/>
        <v/>
      </c>
      <c r="I616" s="355"/>
      <c r="J616" s="356"/>
      <c r="K616" s="355"/>
      <c r="L616" s="352"/>
    </row>
    <row r="617" spans="1:12" ht="13.2" x14ac:dyDescent="0.25">
      <c r="A617" s="351">
        <v>614</v>
      </c>
      <c r="B617" s="352"/>
      <c r="C617" s="353"/>
      <c r="D617" s="354"/>
      <c r="E617" s="353"/>
      <c r="F617" s="367"/>
      <c r="G617" s="368"/>
      <c r="H617" s="392" t="str">
        <f t="shared" si="9"/>
        <v/>
      </c>
      <c r="I617" s="355"/>
      <c r="J617" s="356"/>
      <c r="K617" s="355"/>
      <c r="L617" s="352"/>
    </row>
    <row r="618" spans="1:12" ht="13.2" x14ac:dyDescent="0.25">
      <c r="A618" s="351">
        <v>615</v>
      </c>
      <c r="B618" s="352"/>
      <c r="C618" s="353"/>
      <c r="D618" s="354"/>
      <c r="E618" s="353"/>
      <c r="F618" s="367"/>
      <c r="G618" s="368"/>
      <c r="H618" s="392" t="str">
        <f t="shared" si="9"/>
        <v/>
      </c>
      <c r="I618" s="355"/>
      <c r="J618" s="356"/>
      <c r="K618" s="355"/>
      <c r="L618" s="352"/>
    </row>
    <row r="619" spans="1:12" ht="13.2" x14ac:dyDescent="0.25">
      <c r="A619" s="351">
        <v>616</v>
      </c>
      <c r="B619" s="352"/>
      <c r="C619" s="353"/>
      <c r="D619" s="354"/>
      <c r="E619" s="353"/>
      <c r="F619" s="367"/>
      <c r="G619" s="368"/>
      <c r="H619" s="392" t="str">
        <f t="shared" si="9"/>
        <v/>
      </c>
      <c r="I619" s="355"/>
      <c r="J619" s="356"/>
      <c r="K619" s="355"/>
      <c r="L619" s="352"/>
    </row>
    <row r="620" spans="1:12" ht="13.2" x14ac:dyDescent="0.25">
      <c r="A620" s="351">
        <v>617</v>
      </c>
      <c r="B620" s="352"/>
      <c r="C620" s="353"/>
      <c r="D620" s="354"/>
      <c r="E620" s="353"/>
      <c r="F620" s="367"/>
      <c r="G620" s="368"/>
      <c r="H620" s="392" t="str">
        <f t="shared" si="9"/>
        <v/>
      </c>
      <c r="I620" s="355"/>
      <c r="J620" s="356"/>
      <c r="K620" s="355"/>
      <c r="L620" s="352"/>
    </row>
    <row r="621" spans="1:12" ht="13.2" x14ac:dyDescent="0.25">
      <c r="A621" s="351">
        <v>618</v>
      </c>
      <c r="B621" s="352"/>
      <c r="C621" s="353"/>
      <c r="D621" s="354"/>
      <c r="E621" s="353"/>
      <c r="F621" s="367"/>
      <c r="G621" s="368"/>
      <c r="H621" s="392" t="str">
        <f t="shared" si="9"/>
        <v/>
      </c>
      <c r="I621" s="355"/>
      <c r="J621" s="356"/>
      <c r="K621" s="355"/>
      <c r="L621" s="352"/>
    </row>
    <row r="622" spans="1:12" ht="13.2" x14ac:dyDescent="0.25">
      <c r="A622" s="351">
        <v>619</v>
      </c>
      <c r="B622" s="352"/>
      <c r="C622" s="353"/>
      <c r="D622" s="354"/>
      <c r="E622" s="353"/>
      <c r="F622" s="367"/>
      <c r="G622" s="368"/>
      <c r="H622" s="392" t="str">
        <f t="shared" si="9"/>
        <v/>
      </c>
      <c r="I622" s="355"/>
      <c r="J622" s="356"/>
      <c r="K622" s="355"/>
      <c r="L622" s="352"/>
    </row>
    <row r="623" spans="1:12" ht="13.2" x14ac:dyDescent="0.25">
      <c r="A623" s="351">
        <v>620</v>
      </c>
      <c r="B623" s="352"/>
      <c r="C623" s="353"/>
      <c r="D623" s="354"/>
      <c r="E623" s="353"/>
      <c r="F623" s="367"/>
      <c r="G623" s="368"/>
      <c r="H623" s="392" t="str">
        <f t="shared" si="9"/>
        <v/>
      </c>
      <c r="I623" s="355"/>
      <c r="J623" s="356"/>
      <c r="K623" s="355"/>
      <c r="L623" s="352"/>
    </row>
    <row r="624" spans="1:12" ht="13.2" x14ac:dyDescent="0.25">
      <c r="A624" s="351">
        <v>621</v>
      </c>
      <c r="B624" s="352"/>
      <c r="C624" s="353"/>
      <c r="D624" s="354"/>
      <c r="E624" s="353"/>
      <c r="F624" s="367"/>
      <c r="G624" s="368"/>
      <c r="H624" s="392" t="str">
        <f t="shared" si="9"/>
        <v/>
      </c>
      <c r="I624" s="355"/>
      <c r="J624" s="356"/>
      <c r="K624" s="355"/>
      <c r="L624" s="352"/>
    </row>
    <row r="625" spans="1:12" ht="13.2" x14ac:dyDescent="0.25">
      <c r="A625" s="351">
        <v>622</v>
      </c>
      <c r="B625" s="352"/>
      <c r="C625" s="353"/>
      <c r="D625" s="354"/>
      <c r="E625" s="353"/>
      <c r="F625" s="367"/>
      <c r="G625" s="368"/>
      <c r="H625" s="392" t="str">
        <f t="shared" si="9"/>
        <v/>
      </c>
      <c r="I625" s="355"/>
      <c r="J625" s="356"/>
      <c r="K625" s="355"/>
      <c r="L625" s="352"/>
    </row>
    <row r="626" spans="1:12" ht="13.2" x14ac:dyDescent="0.25">
      <c r="A626" s="351">
        <v>623</v>
      </c>
      <c r="B626" s="352"/>
      <c r="C626" s="353"/>
      <c r="D626" s="354"/>
      <c r="E626" s="353"/>
      <c r="F626" s="367"/>
      <c r="G626" s="368"/>
      <c r="H626" s="392" t="str">
        <f t="shared" si="9"/>
        <v/>
      </c>
      <c r="I626" s="355"/>
      <c r="J626" s="356"/>
      <c r="K626" s="355"/>
      <c r="L626" s="352"/>
    </row>
    <row r="627" spans="1:12" ht="13.2" x14ac:dyDescent="0.25">
      <c r="A627" s="351">
        <v>624</v>
      </c>
      <c r="B627" s="352"/>
      <c r="C627" s="353"/>
      <c r="D627" s="354"/>
      <c r="E627" s="353"/>
      <c r="F627" s="367"/>
      <c r="G627" s="368"/>
      <c r="H627" s="392" t="str">
        <f t="shared" si="9"/>
        <v/>
      </c>
      <c r="I627" s="355"/>
      <c r="J627" s="356"/>
      <c r="K627" s="355"/>
      <c r="L627" s="352"/>
    </row>
    <row r="628" spans="1:12" ht="13.2" x14ac:dyDescent="0.25">
      <c r="A628" s="351">
        <v>625</v>
      </c>
      <c r="B628" s="352"/>
      <c r="C628" s="353"/>
      <c r="D628" s="354"/>
      <c r="E628" s="353"/>
      <c r="F628" s="367"/>
      <c r="G628" s="368"/>
      <c r="H628" s="392" t="str">
        <f t="shared" si="9"/>
        <v/>
      </c>
      <c r="I628" s="355"/>
      <c r="J628" s="356"/>
      <c r="K628" s="355"/>
      <c r="L628" s="352"/>
    </row>
    <row r="629" spans="1:12" ht="13.2" x14ac:dyDescent="0.25">
      <c r="A629" s="351">
        <v>626</v>
      </c>
      <c r="B629" s="352"/>
      <c r="C629" s="353"/>
      <c r="D629" s="354"/>
      <c r="E629" s="353"/>
      <c r="F629" s="367"/>
      <c r="G629" s="368"/>
      <c r="H629" s="392" t="str">
        <f t="shared" si="9"/>
        <v/>
      </c>
      <c r="I629" s="355"/>
      <c r="J629" s="356"/>
      <c r="K629" s="355"/>
      <c r="L629" s="352"/>
    </row>
    <row r="630" spans="1:12" ht="13.2" x14ac:dyDescent="0.25">
      <c r="A630" s="351">
        <v>627</v>
      </c>
      <c r="B630" s="352"/>
      <c r="C630" s="353"/>
      <c r="D630" s="354"/>
      <c r="E630" s="353"/>
      <c r="F630" s="367"/>
      <c r="G630" s="368"/>
      <c r="H630" s="392" t="str">
        <f t="shared" si="9"/>
        <v/>
      </c>
      <c r="I630" s="355"/>
      <c r="J630" s="356"/>
      <c r="K630" s="355"/>
      <c r="L630" s="352"/>
    </row>
    <row r="631" spans="1:12" ht="13.2" x14ac:dyDescent="0.25">
      <c r="A631" s="351">
        <v>628</v>
      </c>
      <c r="B631" s="352"/>
      <c r="C631" s="353"/>
      <c r="D631" s="354"/>
      <c r="E631" s="353"/>
      <c r="F631" s="367"/>
      <c r="G631" s="368"/>
      <c r="H631" s="392" t="str">
        <f t="shared" si="9"/>
        <v/>
      </c>
      <c r="I631" s="355"/>
      <c r="J631" s="356"/>
      <c r="K631" s="355"/>
      <c r="L631" s="352"/>
    </row>
    <row r="632" spans="1:12" ht="13.2" x14ac:dyDescent="0.25">
      <c r="A632" s="351">
        <v>629</v>
      </c>
      <c r="B632" s="352"/>
      <c r="C632" s="353"/>
      <c r="D632" s="354"/>
      <c r="E632" s="353"/>
      <c r="F632" s="367"/>
      <c r="G632" s="368"/>
      <c r="H632" s="392" t="str">
        <f t="shared" si="9"/>
        <v/>
      </c>
      <c r="I632" s="355"/>
      <c r="J632" s="356"/>
      <c r="K632" s="355"/>
      <c r="L632" s="352"/>
    </row>
    <row r="633" spans="1:12" ht="13.2" x14ac:dyDescent="0.25">
      <c r="A633" s="351">
        <v>630</v>
      </c>
      <c r="B633" s="352"/>
      <c r="C633" s="353"/>
      <c r="D633" s="354"/>
      <c r="E633" s="353"/>
      <c r="F633" s="367"/>
      <c r="G633" s="368"/>
      <c r="H633" s="392" t="str">
        <f t="shared" si="9"/>
        <v/>
      </c>
      <c r="I633" s="355"/>
      <c r="J633" s="356"/>
      <c r="K633" s="355"/>
      <c r="L633" s="352"/>
    </row>
    <row r="634" spans="1:12" ht="13.2" x14ac:dyDescent="0.25">
      <c r="A634" s="351">
        <v>631</v>
      </c>
      <c r="B634" s="352"/>
      <c r="C634" s="353"/>
      <c r="D634" s="354"/>
      <c r="E634" s="353"/>
      <c r="F634" s="367"/>
      <c r="G634" s="368"/>
      <c r="H634" s="392" t="str">
        <f t="shared" si="9"/>
        <v/>
      </c>
      <c r="I634" s="355"/>
      <c r="J634" s="356"/>
      <c r="K634" s="355"/>
      <c r="L634" s="352"/>
    </row>
    <row r="635" spans="1:12" ht="13.2" x14ac:dyDescent="0.25">
      <c r="A635" s="351">
        <v>632</v>
      </c>
      <c r="B635" s="352"/>
      <c r="C635" s="353"/>
      <c r="D635" s="354"/>
      <c r="E635" s="353"/>
      <c r="F635" s="367"/>
      <c r="G635" s="368"/>
      <c r="H635" s="392" t="str">
        <f t="shared" si="9"/>
        <v/>
      </c>
      <c r="I635" s="355"/>
      <c r="J635" s="356"/>
      <c r="K635" s="355"/>
      <c r="L635" s="352"/>
    </row>
    <row r="636" spans="1:12" ht="13.2" x14ac:dyDescent="0.25">
      <c r="A636" s="351">
        <v>633</v>
      </c>
      <c r="B636" s="352"/>
      <c r="C636" s="353"/>
      <c r="D636" s="354"/>
      <c r="E636" s="353"/>
      <c r="F636" s="367"/>
      <c r="G636" s="368"/>
      <c r="H636" s="392" t="str">
        <f t="shared" si="9"/>
        <v/>
      </c>
      <c r="I636" s="355"/>
      <c r="J636" s="356"/>
      <c r="K636" s="355"/>
      <c r="L636" s="352"/>
    </row>
    <row r="637" spans="1:12" ht="13.2" x14ac:dyDescent="0.25">
      <c r="A637" s="351">
        <v>634</v>
      </c>
      <c r="B637" s="352"/>
      <c r="C637" s="353"/>
      <c r="D637" s="354"/>
      <c r="E637" s="353"/>
      <c r="F637" s="367"/>
      <c r="G637" s="368"/>
      <c r="H637" s="392" t="str">
        <f t="shared" si="9"/>
        <v/>
      </c>
      <c r="I637" s="355"/>
      <c r="J637" s="356"/>
      <c r="K637" s="355"/>
      <c r="L637" s="352"/>
    </row>
    <row r="638" spans="1:12" ht="13.2" x14ac:dyDescent="0.25">
      <c r="A638" s="351">
        <v>635</v>
      </c>
      <c r="B638" s="352"/>
      <c r="C638" s="353"/>
      <c r="D638" s="354"/>
      <c r="E638" s="353"/>
      <c r="F638" s="367"/>
      <c r="G638" s="368"/>
      <c r="H638" s="392" t="str">
        <f t="shared" si="9"/>
        <v/>
      </c>
      <c r="I638" s="355"/>
      <c r="J638" s="356"/>
      <c r="K638" s="355"/>
      <c r="L638" s="352"/>
    </row>
    <row r="639" spans="1:12" ht="13.2" x14ac:dyDescent="0.25">
      <c r="A639" s="351">
        <v>636</v>
      </c>
      <c r="B639" s="352"/>
      <c r="C639" s="353"/>
      <c r="D639" s="354"/>
      <c r="E639" s="353"/>
      <c r="F639" s="367"/>
      <c r="G639" s="368"/>
      <c r="H639" s="392" t="str">
        <f t="shared" si="9"/>
        <v/>
      </c>
      <c r="I639" s="355"/>
      <c r="J639" s="356"/>
      <c r="K639" s="355"/>
      <c r="L639" s="352"/>
    </row>
    <row r="640" spans="1:12" ht="13.2" x14ac:dyDescent="0.25">
      <c r="A640" s="351">
        <v>637</v>
      </c>
      <c r="B640" s="352"/>
      <c r="C640" s="353"/>
      <c r="D640" s="354"/>
      <c r="E640" s="353"/>
      <c r="F640" s="367"/>
      <c r="G640" s="368"/>
      <c r="H640" s="392" t="str">
        <f t="shared" si="9"/>
        <v/>
      </c>
      <c r="I640" s="355"/>
      <c r="J640" s="356"/>
      <c r="K640" s="355"/>
      <c r="L640" s="352"/>
    </row>
    <row r="641" spans="1:12" ht="13.2" x14ac:dyDescent="0.25">
      <c r="A641" s="351">
        <v>638</v>
      </c>
      <c r="B641" s="352"/>
      <c r="C641" s="353"/>
      <c r="D641" s="354"/>
      <c r="E641" s="353"/>
      <c r="F641" s="367"/>
      <c r="G641" s="368"/>
      <c r="H641" s="392" t="str">
        <f t="shared" si="9"/>
        <v/>
      </c>
      <c r="I641" s="355"/>
      <c r="J641" s="356"/>
      <c r="K641" s="355"/>
      <c r="L641" s="352"/>
    </row>
    <row r="642" spans="1:12" ht="13.2" x14ac:dyDescent="0.25">
      <c r="A642" s="351">
        <v>639</v>
      </c>
      <c r="B642" s="352"/>
      <c r="C642" s="353"/>
      <c r="D642" s="354"/>
      <c r="E642" s="353"/>
      <c r="F642" s="367"/>
      <c r="G642" s="368"/>
      <c r="H642" s="392" t="str">
        <f t="shared" si="9"/>
        <v/>
      </c>
      <c r="I642" s="355"/>
      <c r="J642" s="356"/>
      <c r="K642" s="355"/>
      <c r="L642" s="352"/>
    </row>
    <row r="643" spans="1:12" ht="13.2" x14ac:dyDescent="0.25">
      <c r="A643" s="351">
        <v>640</v>
      </c>
      <c r="B643" s="352"/>
      <c r="C643" s="353"/>
      <c r="D643" s="354"/>
      <c r="E643" s="353"/>
      <c r="F643" s="367"/>
      <c r="G643" s="368"/>
      <c r="H643" s="392" t="str">
        <f t="shared" si="9"/>
        <v/>
      </c>
      <c r="I643" s="355"/>
      <c r="J643" s="356"/>
      <c r="K643" s="355"/>
      <c r="L643" s="352"/>
    </row>
    <row r="644" spans="1:12" ht="13.2" x14ac:dyDescent="0.25">
      <c r="A644" s="351">
        <v>641</v>
      </c>
      <c r="B644" s="352"/>
      <c r="C644" s="353"/>
      <c r="D644" s="354"/>
      <c r="E644" s="353"/>
      <c r="F644" s="367"/>
      <c r="G644" s="368"/>
      <c r="H644" s="392" t="str">
        <f t="shared" si="9"/>
        <v/>
      </c>
      <c r="I644" s="355"/>
      <c r="J644" s="356"/>
      <c r="K644" s="355"/>
      <c r="L644" s="352"/>
    </row>
    <row r="645" spans="1:12" ht="13.2" x14ac:dyDescent="0.25">
      <c r="A645" s="351">
        <v>642</v>
      </c>
      <c r="B645" s="352"/>
      <c r="C645" s="353"/>
      <c r="D645" s="354"/>
      <c r="E645" s="353"/>
      <c r="F645" s="367"/>
      <c r="G645" s="368"/>
      <c r="H645" s="392" t="str">
        <f t="shared" ref="H645:H708" si="10">IF(G645="","",IF(LEN(G645)&gt;14,G645,REPLACE(REPLACE(G645,1,3,"XXX"),13,2,"XX")))</f>
        <v/>
      </c>
      <c r="I645" s="355"/>
      <c r="J645" s="356"/>
      <c r="K645" s="355"/>
      <c r="L645" s="352"/>
    </row>
    <row r="646" spans="1:12" ht="13.2" x14ac:dyDescent="0.25">
      <c r="A646" s="351">
        <v>643</v>
      </c>
      <c r="B646" s="352"/>
      <c r="C646" s="353"/>
      <c r="D646" s="354"/>
      <c r="E646" s="353"/>
      <c r="F646" s="367"/>
      <c r="G646" s="368"/>
      <c r="H646" s="392" t="str">
        <f t="shared" si="10"/>
        <v/>
      </c>
      <c r="I646" s="355"/>
      <c r="J646" s="356"/>
      <c r="K646" s="355"/>
      <c r="L646" s="352"/>
    </row>
    <row r="647" spans="1:12" ht="13.2" x14ac:dyDescent="0.25">
      <c r="A647" s="351">
        <v>644</v>
      </c>
      <c r="B647" s="352"/>
      <c r="C647" s="353"/>
      <c r="D647" s="354"/>
      <c r="E647" s="353"/>
      <c r="F647" s="367"/>
      <c r="G647" s="368"/>
      <c r="H647" s="392" t="str">
        <f t="shared" si="10"/>
        <v/>
      </c>
      <c r="I647" s="355"/>
      <c r="J647" s="356"/>
      <c r="K647" s="355"/>
      <c r="L647" s="352"/>
    </row>
    <row r="648" spans="1:12" ht="13.2" x14ac:dyDescent="0.25">
      <c r="A648" s="351">
        <v>645</v>
      </c>
      <c r="B648" s="352"/>
      <c r="C648" s="353"/>
      <c r="D648" s="354"/>
      <c r="E648" s="353"/>
      <c r="F648" s="367"/>
      <c r="G648" s="368"/>
      <c r="H648" s="392" t="str">
        <f t="shared" si="10"/>
        <v/>
      </c>
      <c r="I648" s="355"/>
      <c r="J648" s="356"/>
      <c r="K648" s="355"/>
      <c r="L648" s="352"/>
    </row>
    <row r="649" spans="1:12" ht="13.2" x14ac:dyDescent="0.25">
      <c r="A649" s="351">
        <v>646</v>
      </c>
      <c r="B649" s="352"/>
      <c r="C649" s="353"/>
      <c r="D649" s="354"/>
      <c r="E649" s="353"/>
      <c r="F649" s="367"/>
      <c r="G649" s="368"/>
      <c r="H649" s="392" t="str">
        <f t="shared" si="10"/>
        <v/>
      </c>
      <c r="I649" s="355"/>
      <c r="J649" s="356"/>
      <c r="K649" s="355"/>
      <c r="L649" s="352"/>
    </row>
    <row r="650" spans="1:12" ht="13.2" x14ac:dyDescent="0.25">
      <c r="A650" s="351">
        <v>647</v>
      </c>
      <c r="B650" s="352"/>
      <c r="C650" s="353"/>
      <c r="D650" s="354"/>
      <c r="E650" s="353"/>
      <c r="F650" s="367"/>
      <c r="G650" s="368"/>
      <c r="H650" s="392" t="str">
        <f t="shared" si="10"/>
        <v/>
      </c>
      <c r="I650" s="355"/>
      <c r="J650" s="356"/>
      <c r="K650" s="355"/>
      <c r="L650" s="352"/>
    </row>
    <row r="651" spans="1:12" ht="13.2" x14ac:dyDescent="0.25">
      <c r="A651" s="351">
        <v>648</v>
      </c>
      <c r="B651" s="352"/>
      <c r="C651" s="353"/>
      <c r="D651" s="354"/>
      <c r="E651" s="353"/>
      <c r="F651" s="367"/>
      <c r="G651" s="368"/>
      <c r="H651" s="392" t="str">
        <f t="shared" si="10"/>
        <v/>
      </c>
      <c r="I651" s="355"/>
      <c r="J651" s="356"/>
      <c r="K651" s="355"/>
      <c r="L651" s="352"/>
    </row>
    <row r="652" spans="1:12" ht="13.2" x14ac:dyDescent="0.25">
      <c r="A652" s="351">
        <v>649</v>
      </c>
      <c r="B652" s="352"/>
      <c r="C652" s="353"/>
      <c r="D652" s="354"/>
      <c r="E652" s="353"/>
      <c r="F652" s="367"/>
      <c r="G652" s="368"/>
      <c r="H652" s="392" t="str">
        <f t="shared" si="10"/>
        <v/>
      </c>
      <c r="I652" s="355"/>
      <c r="J652" s="356"/>
      <c r="K652" s="355"/>
      <c r="L652" s="352"/>
    </row>
    <row r="653" spans="1:12" ht="13.2" x14ac:dyDescent="0.25">
      <c r="A653" s="351">
        <v>650</v>
      </c>
      <c r="B653" s="352"/>
      <c r="C653" s="353"/>
      <c r="D653" s="354"/>
      <c r="E653" s="353"/>
      <c r="F653" s="367"/>
      <c r="G653" s="368"/>
      <c r="H653" s="392" t="str">
        <f t="shared" si="10"/>
        <v/>
      </c>
      <c r="I653" s="355"/>
      <c r="J653" s="356"/>
      <c r="K653" s="355"/>
      <c r="L653" s="352"/>
    </row>
    <row r="654" spans="1:12" ht="13.2" x14ac:dyDescent="0.25">
      <c r="A654" s="351">
        <v>651</v>
      </c>
      <c r="B654" s="352"/>
      <c r="C654" s="353"/>
      <c r="D654" s="354"/>
      <c r="E654" s="353"/>
      <c r="F654" s="367"/>
      <c r="G654" s="368"/>
      <c r="H654" s="392" t="str">
        <f t="shared" si="10"/>
        <v/>
      </c>
      <c r="I654" s="355"/>
      <c r="J654" s="356"/>
      <c r="K654" s="355"/>
      <c r="L654" s="352"/>
    </row>
    <row r="655" spans="1:12" ht="13.2" x14ac:dyDescent="0.25">
      <c r="A655" s="351">
        <v>652</v>
      </c>
      <c r="B655" s="352"/>
      <c r="C655" s="353"/>
      <c r="D655" s="354"/>
      <c r="E655" s="353"/>
      <c r="F655" s="367"/>
      <c r="G655" s="368"/>
      <c r="H655" s="392" t="str">
        <f t="shared" si="10"/>
        <v/>
      </c>
      <c r="I655" s="355"/>
      <c r="J655" s="356"/>
      <c r="K655" s="355"/>
      <c r="L655" s="352"/>
    </row>
    <row r="656" spans="1:12" ht="13.2" x14ac:dyDescent="0.25">
      <c r="A656" s="351">
        <v>653</v>
      </c>
      <c r="B656" s="352"/>
      <c r="C656" s="353"/>
      <c r="D656" s="354"/>
      <c r="E656" s="353"/>
      <c r="F656" s="367"/>
      <c r="G656" s="368"/>
      <c r="H656" s="392" t="str">
        <f t="shared" si="10"/>
        <v/>
      </c>
      <c r="I656" s="355"/>
      <c r="J656" s="356"/>
      <c r="K656" s="355"/>
      <c r="L656" s="352"/>
    </row>
    <row r="657" spans="1:12" ht="13.2" x14ac:dyDescent="0.25">
      <c r="A657" s="351">
        <v>654</v>
      </c>
      <c r="B657" s="352"/>
      <c r="C657" s="353"/>
      <c r="D657" s="354"/>
      <c r="E657" s="353"/>
      <c r="F657" s="367"/>
      <c r="G657" s="368"/>
      <c r="H657" s="392" t="str">
        <f t="shared" si="10"/>
        <v/>
      </c>
      <c r="I657" s="355"/>
      <c r="J657" s="356"/>
      <c r="K657" s="355"/>
      <c r="L657" s="352"/>
    </row>
    <row r="658" spans="1:12" ht="13.2" x14ac:dyDescent="0.25">
      <c r="A658" s="351">
        <v>655</v>
      </c>
      <c r="B658" s="352"/>
      <c r="C658" s="353"/>
      <c r="D658" s="354"/>
      <c r="E658" s="353"/>
      <c r="F658" s="367"/>
      <c r="G658" s="368"/>
      <c r="H658" s="392" t="str">
        <f t="shared" si="10"/>
        <v/>
      </c>
      <c r="I658" s="355"/>
      <c r="J658" s="356"/>
      <c r="K658" s="355"/>
      <c r="L658" s="352"/>
    </row>
    <row r="659" spans="1:12" ht="13.2" x14ac:dyDescent="0.25">
      <c r="A659" s="351">
        <v>656</v>
      </c>
      <c r="B659" s="352"/>
      <c r="C659" s="353"/>
      <c r="D659" s="354"/>
      <c r="E659" s="353"/>
      <c r="F659" s="367"/>
      <c r="G659" s="368"/>
      <c r="H659" s="392" t="str">
        <f t="shared" si="10"/>
        <v/>
      </c>
      <c r="I659" s="355"/>
      <c r="J659" s="356"/>
      <c r="K659" s="355"/>
      <c r="L659" s="352"/>
    </row>
    <row r="660" spans="1:12" ht="13.2" x14ac:dyDescent="0.25">
      <c r="A660" s="351">
        <v>657</v>
      </c>
      <c r="B660" s="352"/>
      <c r="C660" s="353"/>
      <c r="D660" s="354"/>
      <c r="E660" s="353"/>
      <c r="F660" s="367"/>
      <c r="G660" s="368"/>
      <c r="H660" s="392" t="str">
        <f t="shared" si="10"/>
        <v/>
      </c>
      <c r="I660" s="355"/>
      <c r="J660" s="356"/>
      <c r="K660" s="355"/>
      <c r="L660" s="352"/>
    </row>
    <row r="661" spans="1:12" ht="13.2" x14ac:dyDescent="0.25">
      <c r="A661" s="351">
        <v>658</v>
      </c>
      <c r="B661" s="352"/>
      <c r="C661" s="353"/>
      <c r="D661" s="354"/>
      <c r="E661" s="353"/>
      <c r="F661" s="367"/>
      <c r="G661" s="368"/>
      <c r="H661" s="392" t="str">
        <f t="shared" si="10"/>
        <v/>
      </c>
      <c r="I661" s="355"/>
      <c r="J661" s="356"/>
      <c r="K661" s="355"/>
      <c r="L661" s="352"/>
    </row>
    <row r="662" spans="1:12" ht="13.2" x14ac:dyDescent="0.25">
      <c r="A662" s="351">
        <v>659</v>
      </c>
      <c r="B662" s="352"/>
      <c r="C662" s="353"/>
      <c r="D662" s="354"/>
      <c r="E662" s="353"/>
      <c r="F662" s="367"/>
      <c r="G662" s="368"/>
      <c r="H662" s="392" t="str">
        <f t="shared" si="10"/>
        <v/>
      </c>
      <c r="I662" s="355"/>
      <c r="J662" s="356"/>
      <c r="K662" s="355"/>
      <c r="L662" s="352"/>
    </row>
    <row r="663" spans="1:12" ht="13.2" x14ac:dyDescent="0.25">
      <c r="A663" s="351">
        <v>660</v>
      </c>
      <c r="B663" s="352"/>
      <c r="C663" s="353"/>
      <c r="D663" s="354"/>
      <c r="E663" s="353"/>
      <c r="F663" s="367"/>
      <c r="G663" s="368"/>
      <c r="H663" s="392" t="str">
        <f t="shared" si="10"/>
        <v/>
      </c>
      <c r="I663" s="355"/>
      <c r="J663" s="356"/>
      <c r="K663" s="355"/>
      <c r="L663" s="352"/>
    </row>
    <row r="664" spans="1:12" ht="13.2" x14ac:dyDescent="0.25">
      <c r="A664" s="351">
        <v>661</v>
      </c>
      <c r="B664" s="352"/>
      <c r="C664" s="353"/>
      <c r="D664" s="354"/>
      <c r="E664" s="353"/>
      <c r="F664" s="367"/>
      <c r="G664" s="368"/>
      <c r="H664" s="392" t="str">
        <f t="shared" si="10"/>
        <v/>
      </c>
      <c r="I664" s="355"/>
      <c r="J664" s="356"/>
      <c r="K664" s="355"/>
      <c r="L664" s="352"/>
    </row>
    <row r="665" spans="1:12" ht="13.2" x14ac:dyDescent="0.25">
      <c r="A665" s="351">
        <v>662</v>
      </c>
      <c r="B665" s="352"/>
      <c r="C665" s="353"/>
      <c r="D665" s="354"/>
      <c r="E665" s="353"/>
      <c r="F665" s="367"/>
      <c r="G665" s="368"/>
      <c r="H665" s="392" t="str">
        <f t="shared" si="10"/>
        <v/>
      </c>
      <c r="I665" s="355"/>
      <c r="J665" s="356"/>
      <c r="K665" s="355"/>
      <c r="L665" s="352"/>
    </row>
    <row r="666" spans="1:12" ht="13.2" x14ac:dyDescent="0.25">
      <c r="A666" s="351">
        <v>663</v>
      </c>
      <c r="B666" s="352"/>
      <c r="C666" s="353"/>
      <c r="D666" s="354"/>
      <c r="E666" s="353"/>
      <c r="F666" s="367"/>
      <c r="G666" s="368"/>
      <c r="H666" s="392" t="str">
        <f t="shared" si="10"/>
        <v/>
      </c>
      <c r="I666" s="355"/>
      <c r="J666" s="356"/>
      <c r="K666" s="355"/>
      <c r="L666" s="352"/>
    </row>
    <row r="667" spans="1:12" ht="13.2" x14ac:dyDescent="0.25">
      <c r="A667" s="351">
        <v>664</v>
      </c>
      <c r="B667" s="352"/>
      <c r="C667" s="353"/>
      <c r="D667" s="354"/>
      <c r="E667" s="353"/>
      <c r="F667" s="367"/>
      <c r="G667" s="368"/>
      <c r="H667" s="392" t="str">
        <f t="shared" si="10"/>
        <v/>
      </c>
      <c r="I667" s="355"/>
      <c r="J667" s="356"/>
      <c r="K667" s="355"/>
      <c r="L667" s="352"/>
    </row>
    <row r="668" spans="1:12" ht="13.2" x14ac:dyDescent="0.25">
      <c r="A668" s="351">
        <v>665</v>
      </c>
      <c r="B668" s="352"/>
      <c r="C668" s="353"/>
      <c r="D668" s="354"/>
      <c r="E668" s="353"/>
      <c r="F668" s="367"/>
      <c r="G668" s="368"/>
      <c r="H668" s="392" t="str">
        <f t="shared" si="10"/>
        <v/>
      </c>
      <c r="I668" s="355"/>
      <c r="J668" s="356"/>
      <c r="K668" s="355"/>
      <c r="L668" s="352"/>
    </row>
    <row r="669" spans="1:12" ht="13.2" x14ac:dyDescent="0.25">
      <c r="A669" s="351">
        <v>666</v>
      </c>
      <c r="B669" s="352"/>
      <c r="C669" s="353"/>
      <c r="D669" s="354"/>
      <c r="E669" s="353"/>
      <c r="F669" s="367"/>
      <c r="G669" s="368"/>
      <c r="H669" s="392" t="str">
        <f t="shared" si="10"/>
        <v/>
      </c>
      <c r="I669" s="355"/>
      <c r="J669" s="356"/>
      <c r="K669" s="355"/>
      <c r="L669" s="352"/>
    </row>
    <row r="670" spans="1:12" ht="13.2" x14ac:dyDescent="0.25">
      <c r="A670" s="351">
        <v>667</v>
      </c>
      <c r="B670" s="352"/>
      <c r="C670" s="353"/>
      <c r="D670" s="354"/>
      <c r="E670" s="353"/>
      <c r="F670" s="367"/>
      <c r="G670" s="368"/>
      <c r="H670" s="392" t="str">
        <f t="shared" si="10"/>
        <v/>
      </c>
      <c r="I670" s="355"/>
      <c r="J670" s="356"/>
      <c r="K670" s="355"/>
      <c r="L670" s="352"/>
    </row>
    <row r="671" spans="1:12" ht="13.2" x14ac:dyDescent="0.25">
      <c r="A671" s="351">
        <v>668</v>
      </c>
      <c r="B671" s="352"/>
      <c r="C671" s="353"/>
      <c r="D671" s="354"/>
      <c r="E671" s="353"/>
      <c r="F671" s="367"/>
      <c r="G671" s="368"/>
      <c r="H671" s="392" t="str">
        <f t="shared" si="10"/>
        <v/>
      </c>
      <c r="I671" s="355"/>
      <c r="J671" s="356"/>
      <c r="K671" s="355"/>
      <c r="L671" s="352"/>
    </row>
    <row r="672" spans="1:12" ht="13.2" x14ac:dyDescent="0.25">
      <c r="A672" s="351">
        <v>669</v>
      </c>
      <c r="B672" s="352"/>
      <c r="C672" s="353"/>
      <c r="D672" s="354"/>
      <c r="E672" s="353"/>
      <c r="F672" s="367"/>
      <c r="G672" s="368"/>
      <c r="H672" s="392" t="str">
        <f t="shared" si="10"/>
        <v/>
      </c>
      <c r="I672" s="355"/>
      <c r="J672" s="356"/>
      <c r="K672" s="355"/>
      <c r="L672" s="352"/>
    </row>
    <row r="673" spans="1:12" ht="13.2" x14ac:dyDescent="0.25">
      <c r="A673" s="351">
        <v>670</v>
      </c>
      <c r="B673" s="352"/>
      <c r="C673" s="353"/>
      <c r="D673" s="354"/>
      <c r="E673" s="353"/>
      <c r="F673" s="367"/>
      <c r="G673" s="368"/>
      <c r="H673" s="392" t="str">
        <f t="shared" si="10"/>
        <v/>
      </c>
      <c r="I673" s="355"/>
      <c r="J673" s="356"/>
      <c r="K673" s="355"/>
      <c r="L673" s="352"/>
    </row>
    <row r="674" spans="1:12" ht="13.2" x14ac:dyDescent="0.25">
      <c r="A674" s="351">
        <v>671</v>
      </c>
      <c r="B674" s="352"/>
      <c r="C674" s="353"/>
      <c r="D674" s="354"/>
      <c r="E674" s="353"/>
      <c r="F674" s="367"/>
      <c r="G674" s="368"/>
      <c r="H674" s="392" t="str">
        <f t="shared" si="10"/>
        <v/>
      </c>
      <c r="I674" s="355"/>
      <c r="J674" s="356"/>
      <c r="K674" s="355"/>
      <c r="L674" s="352"/>
    </row>
    <row r="675" spans="1:12" ht="13.2" x14ac:dyDescent="0.25">
      <c r="A675" s="351">
        <v>672</v>
      </c>
      <c r="B675" s="352"/>
      <c r="C675" s="353"/>
      <c r="D675" s="354"/>
      <c r="E675" s="353"/>
      <c r="F675" s="367"/>
      <c r="G675" s="368"/>
      <c r="H675" s="392" t="str">
        <f t="shared" si="10"/>
        <v/>
      </c>
      <c r="I675" s="355"/>
      <c r="J675" s="356"/>
      <c r="K675" s="355"/>
      <c r="L675" s="352"/>
    </row>
    <row r="676" spans="1:12" ht="13.2" x14ac:dyDescent="0.25">
      <c r="A676" s="351">
        <v>673</v>
      </c>
      <c r="B676" s="352"/>
      <c r="C676" s="353"/>
      <c r="D676" s="354"/>
      <c r="E676" s="353"/>
      <c r="F676" s="367"/>
      <c r="G676" s="368"/>
      <c r="H676" s="392" t="str">
        <f t="shared" si="10"/>
        <v/>
      </c>
      <c r="I676" s="355"/>
      <c r="J676" s="356"/>
      <c r="K676" s="355"/>
      <c r="L676" s="352"/>
    </row>
    <row r="677" spans="1:12" ht="13.2" x14ac:dyDescent="0.25">
      <c r="A677" s="351">
        <v>674</v>
      </c>
      <c r="B677" s="352"/>
      <c r="C677" s="353"/>
      <c r="D677" s="354"/>
      <c r="E677" s="353"/>
      <c r="F677" s="367"/>
      <c r="G677" s="368"/>
      <c r="H677" s="392" t="str">
        <f t="shared" si="10"/>
        <v/>
      </c>
      <c r="I677" s="355"/>
      <c r="J677" s="356"/>
      <c r="K677" s="355"/>
      <c r="L677" s="352"/>
    </row>
    <row r="678" spans="1:12" ht="13.2" x14ac:dyDescent="0.25">
      <c r="A678" s="351">
        <v>675</v>
      </c>
      <c r="B678" s="352"/>
      <c r="C678" s="353"/>
      <c r="D678" s="354"/>
      <c r="E678" s="353"/>
      <c r="F678" s="367"/>
      <c r="G678" s="368"/>
      <c r="H678" s="392" t="str">
        <f t="shared" si="10"/>
        <v/>
      </c>
      <c r="I678" s="355"/>
      <c r="J678" s="356"/>
      <c r="K678" s="355"/>
      <c r="L678" s="352"/>
    </row>
    <row r="679" spans="1:12" ht="13.2" x14ac:dyDescent="0.25">
      <c r="A679" s="351">
        <v>676</v>
      </c>
      <c r="B679" s="352"/>
      <c r="C679" s="353"/>
      <c r="D679" s="354"/>
      <c r="E679" s="353"/>
      <c r="F679" s="367"/>
      <c r="G679" s="368"/>
      <c r="H679" s="392" t="str">
        <f t="shared" si="10"/>
        <v/>
      </c>
      <c r="I679" s="355"/>
      <c r="J679" s="356"/>
      <c r="K679" s="355"/>
      <c r="L679" s="352"/>
    </row>
    <row r="680" spans="1:12" ht="13.2" x14ac:dyDescent="0.25">
      <c r="A680" s="351">
        <v>677</v>
      </c>
      <c r="B680" s="352"/>
      <c r="C680" s="353"/>
      <c r="D680" s="354"/>
      <c r="E680" s="353"/>
      <c r="F680" s="367"/>
      <c r="G680" s="368"/>
      <c r="H680" s="392" t="str">
        <f t="shared" si="10"/>
        <v/>
      </c>
      <c r="I680" s="355"/>
      <c r="J680" s="356"/>
      <c r="K680" s="355"/>
      <c r="L680" s="352"/>
    </row>
    <row r="681" spans="1:12" ht="13.2" x14ac:dyDescent="0.25">
      <c r="A681" s="351">
        <v>678</v>
      </c>
      <c r="B681" s="352"/>
      <c r="C681" s="353"/>
      <c r="D681" s="354"/>
      <c r="E681" s="353"/>
      <c r="F681" s="367"/>
      <c r="G681" s="368"/>
      <c r="H681" s="392" t="str">
        <f t="shared" si="10"/>
        <v/>
      </c>
      <c r="I681" s="355"/>
      <c r="J681" s="356"/>
      <c r="K681" s="355"/>
      <c r="L681" s="352"/>
    </row>
    <row r="682" spans="1:12" ht="13.2" x14ac:dyDescent="0.25">
      <c r="A682" s="351">
        <v>679</v>
      </c>
      <c r="B682" s="352"/>
      <c r="C682" s="353"/>
      <c r="D682" s="354"/>
      <c r="E682" s="353"/>
      <c r="F682" s="367"/>
      <c r="G682" s="368"/>
      <c r="H682" s="392" t="str">
        <f t="shared" si="10"/>
        <v/>
      </c>
      <c r="I682" s="355"/>
      <c r="J682" s="356"/>
      <c r="K682" s="355"/>
      <c r="L682" s="352"/>
    </row>
    <row r="683" spans="1:12" ht="13.2" x14ac:dyDescent="0.25">
      <c r="A683" s="351">
        <v>680</v>
      </c>
      <c r="B683" s="352"/>
      <c r="C683" s="353"/>
      <c r="D683" s="354"/>
      <c r="E683" s="353"/>
      <c r="F683" s="367"/>
      <c r="G683" s="368"/>
      <c r="H683" s="392" t="str">
        <f t="shared" si="10"/>
        <v/>
      </c>
      <c r="I683" s="355"/>
      <c r="J683" s="356"/>
      <c r="K683" s="355"/>
      <c r="L683" s="352"/>
    </row>
    <row r="684" spans="1:12" ht="13.2" x14ac:dyDescent="0.25">
      <c r="A684" s="351">
        <v>681</v>
      </c>
      <c r="B684" s="352"/>
      <c r="C684" s="353"/>
      <c r="D684" s="354"/>
      <c r="E684" s="353"/>
      <c r="F684" s="367"/>
      <c r="G684" s="368"/>
      <c r="H684" s="392" t="str">
        <f t="shared" si="10"/>
        <v/>
      </c>
      <c r="I684" s="355"/>
      <c r="J684" s="356"/>
      <c r="K684" s="355"/>
      <c r="L684" s="352"/>
    </row>
    <row r="685" spans="1:12" ht="13.2" x14ac:dyDescent="0.25">
      <c r="A685" s="351">
        <v>682</v>
      </c>
      <c r="B685" s="352"/>
      <c r="C685" s="353"/>
      <c r="D685" s="354"/>
      <c r="E685" s="353"/>
      <c r="F685" s="367"/>
      <c r="G685" s="368"/>
      <c r="H685" s="392" t="str">
        <f t="shared" si="10"/>
        <v/>
      </c>
      <c r="I685" s="355"/>
      <c r="J685" s="356"/>
      <c r="K685" s="355"/>
      <c r="L685" s="352"/>
    </row>
    <row r="686" spans="1:12" ht="13.2" x14ac:dyDescent="0.25">
      <c r="A686" s="351">
        <v>683</v>
      </c>
      <c r="B686" s="352"/>
      <c r="C686" s="353"/>
      <c r="D686" s="354"/>
      <c r="E686" s="353"/>
      <c r="F686" s="367"/>
      <c r="G686" s="368"/>
      <c r="H686" s="392" t="str">
        <f t="shared" si="10"/>
        <v/>
      </c>
      <c r="I686" s="355"/>
      <c r="J686" s="356"/>
      <c r="K686" s="355"/>
      <c r="L686" s="352"/>
    </row>
    <row r="687" spans="1:12" ht="13.2" x14ac:dyDescent="0.25">
      <c r="A687" s="351">
        <v>684</v>
      </c>
      <c r="B687" s="352"/>
      <c r="C687" s="353"/>
      <c r="D687" s="354"/>
      <c r="E687" s="353"/>
      <c r="F687" s="367"/>
      <c r="G687" s="368"/>
      <c r="H687" s="392" t="str">
        <f t="shared" si="10"/>
        <v/>
      </c>
      <c r="I687" s="355"/>
      <c r="J687" s="356"/>
      <c r="K687" s="355"/>
      <c r="L687" s="352"/>
    </row>
    <row r="688" spans="1:12" ht="13.2" x14ac:dyDescent="0.25">
      <c r="A688" s="351">
        <v>685</v>
      </c>
      <c r="B688" s="352"/>
      <c r="C688" s="353"/>
      <c r="D688" s="354"/>
      <c r="E688" s="353"/>
      <c r="F688" s="367"/>
      <c r="G688" s="368"/>
      <c r="H688" s="392" t="str">
        <f t="shared" si="10"/>
        <v/>
      </c>
      <c r="I688" s="355"/>
      <c r="J688" s="356"/>
      <c r="K688" s="355"/>
      <c r="L688" s="352"/>
    </row>
    <row r="689" spans="1:12" ht="13.2" x14ac:dyDescent="0.25">
      <c r="A689" s="351">
        <v>686</v>
      </c>
      <c r="B689" s="352"/>
      <c r="C689" s="353"/>
      <c r="D689" s="354"/>
      <c r="E689" s="353"/>
      <c r="F689" s="367"/>
      <c r="G689" s="368"/>
      <c r="H689" s="392" t="str">
        <f t="shared" si="10"/>
        <v/>
      </c>
      <c r="I689" s="355"/>
      <c r="J689" s="356"/>
      <c r="K689" s="355"/>
      <c r="L689" s="352"/>
    </row>
    <row r="690" spans="1:12" ht="13.2" x14ac:dyDescent="0.25">
      <c r="A690" s="351">
        <v>687</v>
      </c>
      <c r="B690" s="352"/>
      <c r="C690" s="353"/>
      <c r="D690" s="354"/>
      <c r="E690" s="353"/>
      <c r="F690" s="367"/>
      <c r="G690" s="368"/>
      <c r="H690" s="392" t="str">
        <f t="shared" si="10"/>
        <v/>
      </c>
      <c r="I690" s="355"/>
      <c r="J690" s="356"/>
      <c r="K690" s="355"/>
      <c r="L690" s="352"/>
    </row>
    <row r="691" spans="1:12" ht="13.2" x14ac:dyDescent="0.25">
      <c r="A691" s="351">
        <v>688</v>
      </c>
      <c r="B691" s="352"/>
      <c r="C691" s="353"/>
      <c r="D691" s="354"/>
      <c r="E691" s="353"/>
      <c r="F691" s="367"/>
      <c r="G691" s="368"/>
      <c r="H691" s="392" t="str">
        <f t="shared" si="10"/>
        <v/>
      </c>
      <c r="I691" s="355"/>
      <c r="J691" s="356"/>
      <c r="K691" s="355"/>
      <c r="L691" s="352"/>
    </row>
    <row r="692" spans="1:12" ht="13.2" x14ac:dyDescent="0.25">
      <c r="A692" s="351">
        <v>689</v>
      </c>
      <c r="B692" s="352"/>
      <c r="C692" s="353"/>
      <c r="D692" s="354"/>
      <c r="E692" s="353"/>
      <c r="F692" s="367"/>
      <c r="G692" s="368"/>
      <c r="H692" s="392" t="str">
        <f t="shared" si="10"/>
        <v/>
      </c>
      <c r="I692" s="355"/>
      <c r="J692" s="356"/>
      <c r="K692" s="355"/>
      <c r="L692" s="352"/>
    </row>
    <row r="693" spans="1:12" ht="13.2" x14ac:dyDescent="0.25">
      <c r="A693" s="351">
        <v>690</v>
      </c>
      <c r="B693" s="352"/>
      <c r="C693" s="353"/>
      <c r="D693" s="354"/>
      <c r="E693" s="353"/>
      <c r="F693" s="367"/>
      <c r="G693" s="368"/>
      <c r="H693" s="392" t="str">
        <f t="shared" si="10"/>
        <v/>
      </c>
      <c r="I693" s="355"/>
      <c r="J693" s="356"/>
      <c r="K693" s="355"/>
      <c r="L693" s="352"/>
    </row>
    <row r="694" spans="1:12" ht="13.2" x14ac:dyDescent="0.25">
      <c r="A694" s="351">
        <v>691</v>
      </c>
      <c r="B694" s="352"/>
      <c r="C694" s="353"/>
      <c r="D694" s="354"/>
      <c r="E694" s="353"/>
      <c r="F694" s="367"/>
      <c r="G694" s="368"/>
      <c r="H694" s="392" t="str">
        <f t="shared" si="10"/>
        <v/>
      </c>
      <c r="I694" s="355"/>
      <c r="J694" s="356"/>
      <c r="K694" s="355"/>
      <c r="L694" s="352"/>
    </row>
    <row r="695" spans="1:12" ht="13.2" x14ac:dyDescent="0.25">
      <c r="A695" s="351">
        <v>692</v>
      </c>
      <c r="B695" s="352"/>
      <c r="C695" s="353"/>
      <c r="D695" s="354"/>
      <c r="E695" s="353"/>
      <c r="F695" s="367"/>
      <c r="G695" s="368"/>
      <c r="H695" s="392" t="str">
        <f t="shared" si="10"/>
        <v/>
      </c>
      <c r="I695" s="355"/>
      <c r="J695" s="356"/>
      <c r="K695" s="355"/>
      <c r="L695" s="352"/>
    </row>
    <row r="696" spans="1:12" ht="13.2" x14ac:dyDescent="0.25">
      <c r="A696" s="351">
        <v>693</v>
      </c>
      <c r="B696" s="352"/>
      <c r="C696" s="353"/>
      <c r="D696" s="354"/>
      <c r="E696" s="353"/>
      <c r="F696" s="367"/>
      <c r="G696" s="368"/>
      <c r="H696" s="392" t="str">
        <f t="shared" si="10"/>
        <v/>
      </c>
      <c r="I696" s="355"/>
      <c r="J696" s="356"/>
      <c r="K696" s="355"/>
      <c r="L696" s="352"/>
    </row>
    <row r="697" spans="1:12" ht="13.2" x14ac:dyDescent="0.25">
      <c r="A697" s="351">
        <v>694</v>
      </c>
      <c r="B697" s="352"/>
      <c r="C697" s="353"/>
      <c r="D697" s="354"/>
      <c r="E697" s="353"/>
      <c r="F697" s="367"/>
      <c r="G697" s="368"/>
      <c r="H697" s="392" t="str">
        <f t="shared" si="10"/>
        <v/>
      </c>
      <c r="I697" s="355"/>
      <c r="J697" s="356"/>
      <c r="K697" s="355"/>
      <c r="L697" s="352"/>
    </row>
    <row r="698" spans="1:12" ht="13.2" x14ac:dyDescent="0.25">
      <c r="A698" s="351">
        <v>695</v>
      </c>
      <c r="B698" s="352"/>
      <c r="C698" s="353"/>
      <c r="D698" s="354"/>
      <c r="E698" s="353"/>
      <c r="F698" s="367"/>
      <c r="G698" s="368"/>
      <c r="H698" s="392" t="str">
        <f t="shared" si="10"/>
        <v/>
      </c>
      <c r="I698" s="355"/>
      <c r="J698" s="356"/>
      <c r="K698" s="355"/>
      <c r="L698" s="352"/>
    </row>
    <row r="699" spans="1:12" ht="13.2" x14ac:dyDescent="0.25">
      <c r="A699" s="351">
        <v>696</v>
      </c>
      <c r="B699" s="352"/>
      <c r="C699" s="353"/>
      <c r="D699" s="354"/>
      <c r="E699" s="353"/>
      <c r="F699" s="367"/>
      <c r="G699" s="368"/>
      <c r="H699" s="392" t="str">
        <f t="shared" si="10"/>
        <v/>
      </c>
      <c r="I699" s="355"/>
      <c r="J699" s="356"/>
      <c r="K699" s="355"/>
      <c r="L699" s="352"/>
    </row>
    <row r="700" spans="1:12" ht="13.2" x14ac:dyDescent="0.25">
      <c r="A700" s="351">
        <v>697</v>
      </c>
      <c r="B700" s="352"/>
      <c r="C700" s="353"/>
      <c r="D700" s="354"/>
      <c r="E700" s="353"/>
      <c r="F700" s="367"/>
      <c r="G700" s="368"/>
      <c r="H700" s="392" t="str">
        <f t="shared" si="10"/>
        <v/>
      </c>
      <c r="I700" s="355"/>
      <c r="J700" s="356"/>
      <c r="K700" s="355"/>
      <c r="L700" s="352"/>
    </row>
    <row r="701" spans="1:12" ht="13.2" x14ac:dyDescent="0.25">
      <c r="A701" s="351">
        <v>698</v>
      </c>
      <c r="B701" s="352"/>
      <c r="C701" s="353"/>
      <c r="D701" s="354"/>
      <c r="E701" s="353"/>
      <c r="F701" s="367"/>
      <c r="G701" s="368"/>
      <c r="H701" s="392" t="str">
        <f t="shared" si="10"/>
        <v/>
      </c>
      <c r="I701" s="355"/>
      <c r="J701" s="356"/>
      <c r="K701" s="355"/>
      <c r="L701" s="352"/>
    </row>
    <row r="702" spans="1:12" ht="13.2" x14ac:dyDescent="0.25">
      <c r="A702" s="351">
        <v>699</v>
      </c>
      <c r="B702" s="352"/>
      <c r="C702" s="353"/>
      <c r="D702" s="354"/>
      <c r="E702" s="353"/>
      <c r="F702" s="367"/>
      <c r="G702" s="368"/>
      <c r="H702" s="392" t="str">
        <f t="shared" si="10"/>
        <v/>
      </c>
      <c r="I702" s="355"/>
      <c r="J702" s="356"/>
      <c r="K702" s="355"/>
      <c r="L702" s="352"/>
    </row>
    <row r="703" spans="1:12" ht="13.2" x14ac:dyDescent="0.25">
      <c r="A703" s="351">
        <v>700</v>
      </c>
      <c r="B703" s="352"/>
      <c r="C703" s="353"/>
      <c r="D703" s="354"/>
      <c r="E703" s="353"/>
      <c r="F703" s="367"/>
      <c r="G703" s="368"/>
      <c r="H703" s="392" t="str">
        <f t="shared" si="10"/>
        <v/>
      </c>
      <c r="I703" s="355"/>
      <c r="J703" s="356"/>
      <c r="K703" s="355"/>
      <c r="L703" s="352"/>
    </row>
    <row r="704" spans="1:12" ht="13.2" x14ac:dyDescent="0.25">
      <c r="A704" s="351">
        <v>701</v>
      </c>
      <c r="B704" s="352"/>
      <c r="C704" s="353"/>
      <c r="D704" s="354"/>
      <c r="E704" s="353"/>
      <c r="F704" s="367"/>
      <c r="G704" s="368"/>
      <c r="H704" s="392" t="str">
        <f t="shared" si="10"/>
        <v/>
      </c>
      <c r="I704" s="355"/>
      <c r="J704" s="356"/>
      <c r="K704" s="355"/>
      <c r="L704" s="352"/>
    </row>
    <row r="705" spans="1:12" ht="13.2" x14ac:dyDescent="0.25">
      <c r="A705" s="351">
        <v>702</v>
      </c>
      <c r="B705" s="352"/>
      <c r="C705" s="353"/>
      <c r="D705" s="354"/>
      <c r="E705" s="353"/>
      <c r="F705" s="367"/>
      <c r="G705" s="368"/>
      <c r="H705" s="392" t="str">
        <f t="shared" si="10"/>
        <v/>
      </c>
      <c r="I705" s="355"/>
      <c r="J705" s="356"/>
      <c r="K705" s="355"/>
      <c r="L705" s="352"/>
    </row>
    <row r="706" spans="1:12" ht="13.2" x14ac:dyDescent="0.25">
      <c r="A706" s="351">
        <v>703</v>
      </c>
      <c r="B706" s="352"/>
      <c r="C706" s="353"/>
      <c r="D706" s="354"/>
      <c r="E706" s="353"/>
      <c r="F706" s="367"/>
      <c r="G706" s="368"/>
      <c r="H706" s="392" t="str">
        <f t="shared" si="10"/>
        <v/>
      </c>
      <c r="I706" s="355"/>
      <c r="J706" s="356"/>
      <c r="K706" s="355"/>
      <c r="L706" s="352"/>
    </row>
    <row r="707" spans="1:12" ht="13.2" x14ac:dyDescent="0.25">
      <c r="A707" s="351">
        <v>704</v>
      </c>
      <c r="B707" s="352"/>
      <c r="C707" s="353"/>
      <c r="D707" s="354"/>
      <c r="E707" s="353"/>
      <c r="F707" s="367"/>
      <c r="G707" s="368"/>
      <c r="H707" s="392" t="str">
        <f t="shared" si="10"/>
        <v/>
      </c>
      <c r="I707" s="355"/>
      <c r="J707" s="356"/>
      <c r="K707" s="355"/>
      <c r="L707" s="352"/>
    </row>
    <row r="708" spans="1:12" ht="13.2" x14ac:dyDescent="0.25">
      <c r="A708" s="351">
        <v>705</v>
      </c>
      <c r="B708" s="352"/>
      <c r="C708" s="353"/>
      <c r="D708" s="354"/>
      <c r="E708" s="353"/>
      <c r="F708" s="367"/>
      <c r="G708" s="368"/>
      <c r="H708" s="392" t="str">
        <f t="shared" si="10"/>
        <v/>
      </c>
      <c r="I708" s="355"/>
      <c r="J708" s="356"/>
      <c r="K708" s="355"/>
      <c r="L708" s="352"/>
    </row>
    <row r="709" spans="1:12" ht="13.2" x14ac:dyDescent="0.25">
      <c r="A709" s="351">
        <v>706</v>
      </c>
      <c r="B709" s="352"/>
      <c r="C709" s="353"/>
      <c r="D709" s="354"/>
      <c r="E709" s="353"/>
      <c r="F709" s="367"/>
      <c r="G709" s="368"/>
      <c r="H709" s="392" t="str">
        <f t="shared" ref="H709:H772" si="11">IF(G709="","",IF(LEN(G709)&gt;14,G709,REPLACE(REPLACE(G709,1,3,"XXX"),13,2,"XX")))</f>
        <v/>
      </c>
      <c r="I709" s="355"/>
      <c r="J709" s="356"/>
      <c r="K709" s="355"/>
      <c r="L709" s="352"/>
    </row>
    <row r="710" spans="1:12" ht="13.2" x14ac:dyDescent="0.25">
      <c r="A710" s="351">
        <v>707</v>
      </c>
      <c r="B710" s="352"/>
      <c r="C710" s="353"/>
      <c r="D710" s="354"/>
      <c r="E710" s="353"/>
      <c r="F710" s="367"/>
      <c r="G710" s="368"/>
      <c r="H710" s="392" t="str">
        <f t="shared" si="11"/>
        <v/>
      </c>
      <c r="I710" s="355"/>
      <c r="J710" s="356"/>
      <c r="K710" s="355"/>
      <c r="L710" s="352"/>
    </row>
    <row r="711" spans="1:12" ht="13.2" x14ac:dyDescent="0.25">
      <c r="A711" s="351">
        <v>708</v>
      </c>
      <c r="B711" s="352"/>
      <c r="C711" s="353"/>
      <c r="D711" s="354"/>
      <c r="E711" s="353"/>
      <c r="F711" s="367"/>
      <c r="G711" s="368"/>
      <c r="H711" s="392" t="str">
        <f t="shared" si="11"/>
        <v/>
      </c>
      <c r="I711" s="355"/>
      <c r="J711" s="356"/>
      <c r="K711" s="355"/>
      <c r="L711" s="352"/>
    </row>
    <row r="712" spans="1:12" ht="13.2" x14ac:dyDescent="0.25">
      <c r="A712" s="351">
        <v>709</v>
      </c>
      <c r="B712" s="352"/>
      <c r="C712" s="353"/>
      <c r="D712" s="354"/>
      <c r="E712" s="353"/>
      <c r="F712" s="367"/>
      <c r="G712" s="368"/>
      <c r="H712" s="392" t="str">
        <f t="shared" si="11"/>
        <v/>
      </c>
      <c r="I712" s="355"/>
      <c r="J712" s="356"/>
      <c r="K712" s="355"/>
      <c r="L712" s="352"/>
    </row>
    <row r="713" spans="1:12" ht="13.2" x14ac:dyDescent="0.25">
      <c r="A713" s="351">
        <v>710</v>
      </c>
      <c r="B713" s="352"/>
      <c r="C713" s="353"/>
      <c r="D713" s="354"/>
      <c r="E713" s="353"/>
      <c r="F713" s="367"/>
      <c r="G713" s="368"/>
      <c r="H713" s="392" t="str">
        <f t="shared" si="11"/>
        <v/>
      </c>
      <c r="I713" s="355"/>
      <c r="J713" s="356"/>
      <c r="K713" s="355"/>
      <c r="L713" s="352"/>
    </row>
    <row r="714" spans="1:12" ht="13.2" x14ac:dyDescent="0.25">
      <c r="A714" s="351">
        <v>711</v>
      </c>
      <c r="B714" s="352"/>
      <c r="C714" s="353"/>
      <c r="D714" s="354"/>
      <c r="E714" s="353"/>
      <c r="F714" s="367"/>
      <c r="G714" s="368"/>
      <c r="H714" s="392" t="str">
        <f t="shared" si="11"/>
        <v/>
      </c>
      <c r="I714" s="355"/>
      <c r="J714" s="356"/>
      <c r="K714" s="355"/>
      <c r="L714" s="352"/>
    </row>
    <row r="715" spans="1:12" ht="13.2" x14ac:dyDescent="0.25">
      <c r="A715" s="351">
        <v>712</v>
      </c>
      <c r="B715" s="352"/>
      <c r="C715" s="353"/>
      <c r="D715" s="354"/>
      <c r="E715" s="353"/>
      <c r="F715" s="367"/>
      <c r="G715" s="368"/>
      <c r="H715" s="392" t="str">
        <f t="shared" si="11"/>
        <v/>
      </c>
      <c r="I715" s="355"/>
      <c r="J715" s="356"/>
      <c r="K715" s="355"/>
      <c r="L715" s="352"/>
    </row>
    <row r="716" spans="1:12" ht="13.2" x14ac:dyDescent="0.25">
      <c r="A716" s="351">
        <v>713</v>
      </c>
      <c r="B716" s="352"/>
      <c r="C716" s="353"/>
      <c r="D716" s="354"/>
      <c r="E716" s="353"/>
      <c r="F716" s="367"/>
      <c r="G716" s="368"/>
      <c r="H716" s="392" t="str">
        <f t="shared" si="11"/>
        <v/>
      </c>
      <c r="I716" s="355"/>
      <c r="J716" s="356"/>
      <c r="K716" s="355"/>
      <c r="L716" s="352"/>
    </row>
    <row r="717" spans="1:12" ht="13.2" x14ac:dyDescent="0.25">
      <c r="A717" s="351">
        <v>714</v>
      </c>
      <c r="B717" s="352"/>
      <c r="C717" s="353"/>
      <c r="D717" s="354"/>
      <c r="E717" s="353"/>
      <c r="F717" s="367"/>
      <c r="G717" s="368"/>
      <c r="H717" s="392" t="str">
        <f t="shared" si="11"/>
        <v/>
      </c>
      <c r="I717" s="355"/>
      <c r="J717" s="356"/>
      <c r="K717" s="355"/>
      <c r="L717" s="352"/>
    </row>
    <row r="718" spans="1:12" ht="13.2" x14ac:dyDescent="0.25">
      <c r="A718" s="351">
        <v>715</v>
      </c>
      <c r="B718" s="352"/>
      <c r="C718" s="353"/>
      <c r="D718" s="354"/>
      <c r="E718" s="353"/>
      <c r="F718" s="367"/>
      <c r="G718" s="368"/>
      <c r="H718" s="392" t="str">
        <f t="shared" si="11"/>
        <v/>
      </c>
      <c r="I718" s="355"/>
      <c r="J718" s="356"/>
      <c r="K718" s="355"/>
      <c r="L718" s="352"/>
    </row>
    <row r="719" spans="1:12" ht="13.2" x14ac:dyDescent="0.25">
      <c r="A719" s="351">
        <v>716</v>
      </c>
      <c r="B719" s="352"/>
      <c r="C719" s="353"/>
      <c r="D719" s="354"/>
      <c r="E719" s="353"/>
      <c r="F719" s="367"/>
      <c r="G719" s="368"/>
      <c r="H719" s="392" t="str">
        <f t="shared" si="11"/>
        <v/>
      </c>
      <c r="I719" s="355"/>
      <c r="J719" s="356"/>
      <c r="K719" s="355"/>
      <c r="L719" s="352"/>
    </row>
    <row r="720" spans="1:12" ht="13.2" x14ac:dyDescent="0.25">
      <c r="A720" s="351">
        <v>717</v>
      </c>
      <c r="B720" s="352"/>
      <c r="C720" s="353"/>
      <c r="D720" s="354"/>
      <c r="E720" s="353"/>
      <c r="F720" s="367"/>
      <c r="G720" s="368"/>
      <c r="H720" s="392" t="str">
        <f t="shared" si="11"/>
        <v/>
      </c>
      <c r="I720" s="355"/>
      <c r="J720" s="356"/>
      <c r="K720" s="355"/>
      <c r="L720" s="352"/>
    </row>
    <row r="721" spans="1:12" ht="13.2" x14ac:dyDescent="0.25">
      <c r="A721" s="351">
        <v>718</v>
      </c>
      <c r="B721" s="352"/>
      <c r="C721" s="353"/>
      <c r="D721" s="354"/>
      <c r="E721" s="353"/>
      <c r="F721" s="367"/>
      <c r="G721" s="368"/>
      <c r="H721" s="392" t="str">
        <f t="shared" si="11"/>
        <v/>
      </c>
      <c r="I721" s="355"/>
      <c r="J721" s="356"/>
      <c r="K721" s="355"/>
      <c r="L721" s="352"/>
    </row>
    <row r="722" spans="1:12" ht="13.2" x14ac:dyDescent="0.25">
      <c r="A722" s="351">
        <v>719</v>
      </c>
      <c r="B722" s="352"/>
      <c r="C722" s="353"/>
      <c r="D722" s="354"/>
      <c r="E722" s="353"/>
      <c r="F722" s="367"/>
      <c r="G722" s="368"/>
      <c r="H722" s="392" t="str">
        <f t="shared" si="11"/>
        <v/>
      </c>
      <c r="I722" s="355"/>
      <c r="J722" s="356"/>
      <c r="K722" s="355"/>
      <c r="L722" s="352"/>
    </row>
    <row r="723" spans="1:12" ht="13.2" x14ac:dyDescent="0.25">
      <c r="A723" s="351">
        <v>720</v>
      </c>
      <c r="B723" s="352"/>
      <c r="C723" s="353"/>
      <c r="D723" s="354"/>
      <c r="E723" s="353"/>
      <c r="F723" s="367"/>
      <c r="G723" s="368"/>
      <c r="H723" s="392" t="str">
        <f t="shared" si="11"/>
        <v/>
      </c>
      <c r="I723" s="355"/>
      <c r="J723" s="356"/>
      <c r="K723" s="355"/>
      <c r="L723" s="352"/>
    </row>
    <row r="724" spans="1:12" ht="13.2" x14ac:dyDescent="0.25">
      <c r="A724" s="351">
        <v>721</v>
      </c>
      <c r="B724" s="352"/>
      <c r="C724" s="353"/>
      <c r="D724" s="354"/>
      <c r="E724" s="353"/>
      <c r="F724" s="367"/>
      <c r="G724" s="368"/>
      <c r="H724" s="392" t="str">
        <f t="shared" si="11"/>
        <v/>
      </c>
      <c r="I724" s="355"/>
      <c r="J724" s="356"/>
      <c r="K724" s="355"/>
      <c r="L724" s="352"/>
    </row>
    <row r="725" spans="1:12" ht="13.2" x14ac:dyDescent="0.25">
      <c r="A725" s="351">
        <v>722</v>
      </c>
      <c r="B725" s="352"/>
      <c r="C725" s="353"/>
      <c r="D725" s="354"/>
      <c r="E725" s="353"/>
      <c r="F725" s="367"/>
      <c r="G725" s="368"/>
      <c r="H725" s="392" t="str">
        <f t="shared" si="11"/>
        <v/>
      </c>
      <c r="I725" s="355"/>
      <c r="J725" s="356"/>
      <c r="K725" s="355"/>
      <c r="L725" s="352"/>
    </row>
    <row r="726" spans="1:12" ht="13.2" x14ac:dyDescent="0.25">
      <c r="A726" s="351">
        <v>723</v>
      </c>
      <c r="B726" s="352"/>
      <c r="C726" s="353"/>
      <c r="D726" s="354"/>
      <c r="E726" s="353"/>
      <c r="F726" s="367"/>
      <c r="G726" s="368"/>
      <c r="H726" s="392" t="str">
        <f t="shared" si="11"/>
        <v/>
      </c>
      <c r="I726" s="355"/>
      <c r="J726" s="356"/>
      <c r="K726" s="355"/>
      <c r="L726" s="352"/>
    </row>
    <row r="727" spans="1:12" ht="13.2" x14ac:dyDescent="0.25">
      <c r="A727" s="351">
        <v>724</v>
      </c>
      <c r="B727" s="352"/>
      <c r="C727" s="353"/>
      <c r="D727" s="354"/>
      <c r="E727" s="353"/>
      <c r="F727" s="367"/>
      <c r="G727" s="368"/>
      <c r="H727" s="392" t="str">
        <f t="shared" si="11"/>
        <v/>
      </c>
      <c r="I727" s="355"/>
      <c r="J727" s="356"/>
      <c r="K727" s="355"/>
      <c r="L727" s="352"/>
    </row>
    <row r="728" spans="1:12" ht="13.2" x14ac:dyDescent="0.25">
      <c r="A728" s="351">
        <v>725</v>
      </c>
      <c r="B728" s="352"/>
      <c r="C728" s="353"/>
      <c r="D728" s="354"/>
      <c r="E728" s="353"/>
      <c r="F728" s="367"/>
      <c r="G728" s="368"/>
      <c r="H728" s="392" t="str">
        <f t="shared" si="11"/>
        <v/>
      </c>
      <c r="I728" s="355"/>
      <c r="J728" s="356"/>
      <c r="K728" s="355"/>
      <c r="L728" s="352"/>
    </row>
    <row r="729" spans="1:12" ht="13.2" x14ac:dyDescent="0.25">
      <c r="A729" s="351">
        <v>726</v>
      </c>
      <c r="B729" s="352"/>
      <c r="C729" s="353"/>
      <c r="D729" s="354"/>
      <c r="E729" s="353"/>
      <c r="F729" s="367"/>
      <c r="G729" s="368"/>
      <c r="H729" s="392" t="str">
        <f t="shared" si="11"/>
        <v/>
      </c>
      <c r="I729" s="355"/>
      <c r="J729" s="356"/>
      <c r="K729" s="355"/>
      <c r="L729" s="352"/>
    </row>
    <row r="730" spans="1:12" ht="13.2" x14ac:dyDescent="0.25">
      <c r="A730" s="351">
        <v>727</v>
      </c>
      <c r="B730" s="352"/>
      <c r="C730" s="353"/>
      <c r="D730" s="354"/>
      <c r="E730" s="353"/>
      <c r="F730" s="367"/>
      <c r="G730" s="368"/>
      <c r="H730" s="392" t="str">
        <f t="shared" si="11"/>
        <v/>
      </c>
      <c r="I730" s="355"/>
      <c r="J730" s="356"/>
      <c r="K730" s="355"/>
      <c r="L730" s="352"/>
    </row>
    <row r="731" spans="1:12" ht="13.2" x14ac:dyDescent="0.25">
      <c r="A731" s="351">
        <v>728</v>
      </c>
      <c r="B731" s="352"/>
      <c r="C731" s="353"/>
      <c r="D731" s="354"/>
      <c r="E731" s="353"/>
      <c r="F731" s="367"/>
      <c r="G731" s="368"/>
      <c r="H731" s="392" t="str">
        <f t="shared" si="11"/>
        <v/>
      </c>
      <c r="I731" s="355"/>
      <c r="J731" s="356"/>
      <c r="K731" s="355"/>
      <c r="L731" s="352"/>
    </row>
    <row r="732" spans="1:12" ht="13.2" x14ac:dyDescent="0.25">
      <c r="A732" s="351">
        <v>729</v>
      </c>
      <c r="B732" s="352"/>
      <c r="C732" s="353"/>
      <c r="D732" s="354"/>
      <c r="E732" s="353"/>
      <c r="F732" s="367"/>
      <c r="G732" s="368"/>
      <c r="H732" s="392" t="str">
        <f t="shared" si="11"/>
        <v/>
      </c>
      <c r="I732" s="355"/>
      <c r="J732" s="356"/>
      <c r="K732" s="355"/>
      <c r="L732" s="352"/>
    </row>
    <row r="733" spans="1:12" ht="13.2" x14ac:dyDescent="0.25">
      <c r="A733" s="351">
        <v>730</v>
      </c>
      <c r="B733" s="352"/>
      <c r="C733" s="353"/>
      <c r="D733" s="354"/>
      <c r="E733" s="353"/>
      <c r="F733" s="367"/>
      <c r="G733" s="368"/>
      <c r="H733" s="392" t="str">
        <f t="shared" si="11"/>
        <v/>
      </c>
      <c r="I733" s="355"/>
      <c r="J733" s="356"/>
      <c r="K733" s="355"/>
      <c r="L733" s="352"/>
    </row>
    <row r="734" spans="1:12" ht="13.2" x14ac:dyDescent="0.25">
      <c r="A734" s="351">
        <v>731</v>
      </c>
      <c r="B734" s="352"/>
      <c r="C734" s="353"/>
      <c r="D734" s="354"/>
      <c r="E734" s="353"/>
      <c r="F734" s="367"/>
      <c r="G734" s="368"/>
      <c r="H734" s="392" t="str">
        <f t="shared" si="11"/>
        <v/>
      </c>
      <c r="I734" s="355"/>
      <c r="J734" s="356"/>
      <c r="K734" s="355"/>
      <c r="L734" s="352"/>
    </row>
    <row r="735" spans="1:12" ht="13.2" x14ac:dyDescent="0.25">
      <c r="A735" s="351">
        <v>732</v>
      </c>
      <c r="B735" s="352"/>
      <c r="C735" s="353"/>
      <c r="D735" s="354"/>
      <c r="E735" s="353"/>
      <c r="F735" s="367"/>
      <c r="G735" s="368"/>
      <c r="H735" s="392" t="str">
        <f t="shared" si="11"/>
        <v/>
      </c>
      <c r="I735" s="355"/>
      <c r="J735" s="356"/>
      <c r="K735" s="355"/>
      <c r="L735" s="352"/>
    </row>
    <row r="736" spans="1:12" ht="13.2" x14ac:dyDescent="0.25">
      <c r="A736" s="351">
        <v>733</v>
      </c>
      <c r="B736" s="352"/>
      <c r="C736" s="353"/>
      <c r="D736" s="354"/>
      <c r="E736" s="353"/>
      <c r="F736" s="367"/>
      <c r="G736" s="368"/>
      <c r="H736" s="392" t="str">
        <f t="shared" si="11"/>
        <v/>
      </c>
      <c r="I736" s="355"/>
      <c r="J736" s="356"/>
      <c r="K736" s="355"/>
      <c r="L736" s="352"/>
    </row>
    <row r="737" spans="1:12" ht="13.2" x14ac:dyDescent="0.25">
      <c r="A737" s="351">
        <v>734</v>
      </c>
      <c r="B737" s="352"/>
      <c r="C737" s="353"/>
      <c r="D737" s="354"/>
      <c r="E737" s="353"/>
      <c r="F737" s="367"/>
      <c r="G737" s="368"/>
      <c r="H737" s="392" t="str">
        <f t="shared" si="11"/>
        <v/>
      </c>
      <c r="I737" s="355"/>
      <c r="J737" s="356"/>
      <c r="K737" s="355"/>
      <c r="L737" s="352"/>
    </row>
    <row r="738" spans="1:12" ht="13.2" x14ac:dyDescent="0.25">
      <c r="A738" s="351">
        <v>735</v>
      </c>
      <c r="B738" s="352"/>
      <c r="C738" s="353"/>
      <c r="D738" s="354"/>
      <c r="E738" s="353"/>
      <c r="F738" s="367"/>
      <c r="G738" s="368"/>
      <c r="H738" s="392" t="str">
        <f t="shared" si="11"/>
        <v/>
      </c>
      <c r="I738" s="355"/>
      <c r="J738" s="356"/>
      <c r="K738" s="355"/>
      <c r="L738" s="352"/>
    </row>
    <row r="739" spans="1:12" ht="13.2" x14ac:dyDescent="0.25">
      <c r="A739" s="351">
        <v>736</v>
      </c>
      <c r="B739" s="352"/>
      <c r="C739" s="353"/>
      <c r="D739" s="354"/>
      <c r="E739" s="353"/>
      <c r="F739" s="367"/>
      <c r="G739" s="368"/>
      <c r="H739" s="392" t="str">
        <f t="shared" si="11"/>
        <v/>
      </c>
      <c r="I739" s="355"/>
      <c r="J739" s="356"/>
      <c r="K739" s="355"/>
      <c r="L739" s="352"/>
    </row>
    <row r="740" spans="1:12" ht="13.2" x14ac:dyDescent="0.25">
      <c r="A740" s="351">
        <v>737</v>
      </c>
      <c r="B740" s="352"/>
      <c r="C740" s="353"/>
      <c r="D740" s="354"/>
      <c r="E740" s="353"/>
      <c r="F740" s="367"/>
      <c r="G740" s="368"/>
      <c r="H740" s="392" t="str">
        <f t="shared" si="11"/>
        <v/>
      </c>
      <c r="I740" s="355"/>
      <c r="J740" s="356"/>
      <c r="K740" s="355"/>
      <c r="L740" s="352"/>
    </row>
    <row r="741" spans="1:12" ht="13.2" x14ac:dyDescent="0.25">
      <c r="A741" s="351">
        <v>738</v>
      </c>
      <c r="B741" s="352"/>
      <c r="C741" s="353"/>
      <c r="D741" s="354"/>
      <c r="E741" s="353"/>
      <c r="F741" s="367"/>
      <c r="G741" s="368"/>
      <c r="H741" s="392" t="str">
        <f t="shared" si="11"/>
        <v/>
      </c>
      <c r="I741" s="355"/>
      <c r="J741" s="356"/>
      <c r="K741" s="355"/>
      <c r="L741" s="352"/>
    </row>
    <row r="742" spans="1:12" ht="13.2" x14ac:dyDescent="0.25">
      <c r="A742" s="351">
        <v>739</v>
      </c>
      <c r="B742" s="352"/>
      <c r="C742" s="353"/>
      <c r="D742" s="354"/>
      <c r="E742" s="353"/>
      <c r="F742" s="367"/>
      <c r="G742" s="368"/>
      <c r="H742" s="392" t="str">
        <f t="shared" si="11"/>
        <v/>
      </c>
      <c r="I742" s="355"/>
      <c r="J742" s="356"/>
      <c r="K742" s="355"/>
      <c r="L742" s="352"/>
    </row>
    <row r="743" spans="1:12" ht="13.2" x14ac:dyDescent="0.25">
      <c r="A743" s="351">
        <v>740</v>
      </c>
      <c r="B743" s="352"/>
      <c r="C743" s="353"/>
      <c r="D743" s="354"/>
      <c r="E743" s="353"/>
      <c r="F743" s="367"/>
      <c r="G743" s="368"/>
      <c r="H743" s="392" t="str">
        <f t="shared" si="11"/>
        <v/>
      </c>
      <c r="I743" s="355"/>
      <c r="J743" s="356"/>
      <c r="K743" s="355"/>
      <c r="L743" s="352"/>
    </row>
    <row r="744" spans="1:12" ht="13.2" x14ac:dyDescent="0.25">
      <c r="A744" s="351">
        <v>741</v>
      </c>
      <c r="B744" s="352"/>
      <c r="C744" s="353"/>
      <c r="D744" s="354"/>
      <c r="E744" s="353"/>
      <c r="F744" s="367"/>
      <c r="G744" s="368"/>
      <c r="H744" s="392" t="str">
        <f t="shared" si="11"/>
        <v/>
      </c>
      <c r="I744" s="355"/>
      <c r="J744" s="356"/>
      <c r="K744" s="355"/>
      <c r="L744" s="352"/>
    </row>
    <row r="745" spans="1:12" ht="13.2" x14ac:dyDescent="0.25">
      <c r="A745" s="351">
        <v>742</v>
      </c>
      <c r="B745" s="352"/>
      <c r="C745" s="353"/>
      <c r="D745" s="354"/>
      <c r="E745" s="353"/>
      <c r="F745" s="367"/>
      <c r="G745" s="368"/>
      <c r="H745" s="392" t="str">
        <f t="shared" si="11"/>
        <v/>
      </c>
      <c r="I745" s="355"/>
      <c r="J745" s="356"/>
      <c r="K745" s="355"/>
      <c r="L745" s="352"/>
    </row>
    <row r="746" spans="1:12" ht="13.2" x14ac:dyDescent="0.25">
      <c r="A746" s="351">
        <v>743</v>
      </c>
      <c r="B746" s="352"/>
      <c r="C746" s="353"/>
      <c r="D746" s="354"/>
      <c r="E746" s="353"/>
      <c r="F746" s="367"/>
      <c r="G746" s="368"/>
      <c r="H746" s="392" t="str">
        <f t="shared" si="11"/>
        <v/>
      </c>
      <c r="I746" s="355"/>
      <c r="J746" s="356"/>
      <c r="K746" s="355"/>
      <c r="L746" s="352"/>
    </row>
    <row r="747" spans="1:12" ht="13.2" x14ac:dyDescent="0.25">
      <c r="A747" s="351">
        <v>744</v>
      </c>
      <c r="B747" s="352"/>
      <c r="C747" s="353"/>
      <c r="D747" s="354"/>
      <c r="E747" s="353"/>
      <c r="F747" s="367"/>
      <c r="G747" s="368"/>
      <c r="H747" s="392" t="str">
        <f t="shared" si="11"/>
        <v/>
      </c>
      <c r="I747" s="355"/>
      <c r="J747" s="356"/>
      <c r="K747" s="355"/>
      <c r="L747" s="352"/>
    </row>
    <row r="748" spans="1:12" ht="13.2" x14ac:dyDescent="0.25">
      <c r="A748" s="351">
        <v>745</v>
      </c>
      <c r="B748" s="352"/>
      <c r="C748" s="353"/>
      <c r="D748" s="354"/>
      <c r="E748" s="353"/>
      <c r="F748" s="367"/>
      <c r="G748" s="368"/>
      <c r="H748" s="392" t="str">
        <f t="shared" si="11"/>
        <v/>
      </c>
      <c r="I748" s="355"/>
      <c r="J748" s="356"/>
      <c r="K748" s="355"/>
      <c r="L748" s="352"/>
    </row>
    <row r="749" spans="1:12" ht="13.2" x14ac:dyDescent="0.25">
      <c r="A749" s="351">
        <v>746</v>
      </c>
      <c r="B749" s="352"/>
      <c r="C749" s="353"/>
      <c r="D749" s="354"/>
      <c r="E749" s="353"/>
      <c r="F749" s="367"/>
      <c r="G749" s="368"/>
      <c r="H749" s="392" t="str">
        <f t="shared" si="11"/>
        <v/>
      </c>
      <c r="I749" s="355"/>
      <c r="J749" s="356"/>
      <c r="K749" s="355"/>
      <c r="L749" s="352"/>
    </row>
    <row r="750" spans="1:12" ht="13.2" x14ac:dyDescent="0.25">
      <c r="A750" s="351">
        <v>747</v>
      </c>
      <c r="B750" s="352"/>
      <c r="C750" s="353"/>
      <c r="D750" s="354"/>
      <c r="E750" s="353"/>
      <c r="F750" s="367"/>
      <c r="G750" s="368"/>
      <c r="H750" s="392" t="str">
        <f t="shared" si="11"/>
        <v/>
      </c>
      <c r="I750" s="355"/>
      <c r="J750" s="356"/>
      <c r="K750" s="355"/>
      <c r="L750" s="352"/>
    </row>
    <row r="751" spans="1:12" ht="13.2" x14ac:dyDescent="0.25">
      <c r="A751" s="351">
        <v>748</v>
      </c>
      <c r="B751" s="352"/>
      <c r="C751" s="353"/>
      <c r="D751" s="354"/>
      <c r="E751" s="353"/>
      <c r="F751" s="367"/>
      <c r="G751" s="368"/>
      <c r="H751" s="392" t="str">
        <f t="shared" si="11"/>
        <v/>
      </c>
      <c r="I751" s="355"/>
      <c r="J751" s="356"/>
      <c r="K751" s="355"/>
      <c r="L751" s="352"/>
    </row>
    <row r="752" spans="1:12" ht="13.2" x14ac:dyDescent="0.25">
      <c r="A752" s="351">
        <v>749</v>
      </c>
      <c r="B752" s="352"/>
      <c r="C752" s="353"/>
      <c r="D752" s="354"/>
      <c r="E752" s="353"/>
      <c r="F752" s="367"/>
      <c r="G752" s="368"/>
      <c r="H752" s="392" t="str">
        <f t="shared" si="11"/>
        <v/>
      </c>
      <c r="I752" s="355"/>
      <c r="J752" s="356"/>
      <c r="K752" s="355"/>
      <c r="L752" s="352"/>
    </row>
    <row r="753" spans="1:12" ht="13.2" x14ac:dyDescent="0.25">
      <c r="A753" s="351">
        <v>750</v>
      </c>
      <c r="B753" s="352"/>
      <c r="C753" s="353"/>
      <c r="D753" s="354"/>
      <c r="E753" s="353"/>
      <c r="F753" s="367"/>
      <c r="G753" s="368"/>
      <c r="H753" s="392" t="str">
        <f t="shared" si="11"/>
        <v/>
      </c>
      <c r="I753" s="355"/>
      <c r="J753" s="356"/>
      <c r="K753" s="355"/>
      <c r="L753" s="352"/>
    </row>
    <row r="754" spans="1:12" ht="13.2" x14ac:dyDescent="0.25">
      <c r="A754" s="351">
        <v>751</v>
      </c>
      <c r="B754" s="352"/>
      <c r="C754" s="353"/>
      <c r="D754" s="354"/>
      <c r="E754" s="353"/>
      <c r="F754" s="367"/>
      <c r="G754" s="368"/>
      <c r="H754" s="392" t="str">
        <f t="shared" si="11"/>
        <v/>
      </c>
      <c r="I754" s="355"/>
      <c r="J754" s="356"/>
      <c r="K754" s="355"/>
      <c r="L754" s="352"/>
    </row>
    <row r="755" spans="1:12" ht="13.2" x14ac:dyDescent="0.25">
      <c r="A755" s="351">
        <v>752</v>
      </c>
      <c r="B755" s="352"/>
      <c r="C755" s="353"/>
      <c r="D755" s="354"/>
      <c r="E755" s="353"/>
      <c r="F755" s="367"/>
      <c r="G755" s="368"/>
      <c r="H755" s="392" t="str">
        <f t="shared" si="11"/>
        <v/>
      </c>
      <c r="I755" s="355"/>
      <c r="J755" s="356"/>
      <c r="K755" s="355"/>
      <c r="L755" s="352"/>
    </row>
    <row r="756" spans="1:12" ht="13.2" x14ac:dyDescent="0.25">
      <c r="A756" s="351">
        <v>753</v>
      </c>
      <c r="B756" s="352"/>
      <c r="C756" s="353"/>
      <c r="D756" s="354"/>
      <c r="E756" s="353"/>
      <c r="F756" s="367"/>
      <c r="G756" s="368"/>
      <c r="H756" s="392" t="str">
        <f t="shared" si="11"/>
        <v/>
      </c>
      <c r="I756" s="355"/>
      <c r="J756" s="356"/>
      <c r="K756" s="355"/>
      <c r="L756" s="352"/>
    </row>
    <row r="757" spans="1:12" ht="13.2" x14ac:dyDescent="0.25">
      <c r="A757" s="351">
        <v>754</v>
      </c>
      <c r="B757" s="352"/>
      <c r="C757" s="353"/>
      <c r="D757" s="354"/>
      <c r="E757" s="353"/>
      <c r="F757" s="367"/>
      <c r="G757" s="368"/>
      <c r="H757" s="392" t="str">
        <f t="shared" si="11"/>
        <v/>
      </c>
      <c r="I757" s="355"/>
      <c r="J757" s="356"/>
      <c r="K757" s="355"/>
      <c r="L757" s="352"/>
    </row>
    <row r="758" spans="1:12" ht="13.2" x14ac:dyDescent="0.25">
      <c r="A758" s="351">
        <v>755</v>
      </c>
      <c r="B758" s="352"/>
      <c r="C758" s="353"/>
      <c r="D758" s="354"/>
      <c r="E758" s="353"/>
      <c r="F758" s="367"/>
      <c r="G758" s="368"/>
      <c r="H758" s="392" t="str">
        <f t="shared" si="11"/>
        <v/>
      </c>
      <c r="I758" s="355"/>
      <c r="J758" s="356"/>
      <c r="K758" s="355"/>
      <c r="L758" s="352"/>
    </row>
    <row r="759" spans="1:12" ht="13.2" x14ac:dyDescent="0.25">
      <c r="A759" s="351">
        <v>756</v>
      </c>
      <c r="B759" s="352"/>
      <c r="C759" s="353"/>
      <c r="D759" s="354"/>
      <c r="E759" s="353"/>
      <c r="F759" s="367"/>
      <c r="G759" s="368"/>
      <c r="H759" s="392" t="str">
        <f t="shared" si="11"/>
        <v/>
      </c>
      <c r="I759" s="355"/>
      <c r="J759" s="356"/>
      <c r="K759" s="355"/>
      <c r="L759" s="352"/>
    </row>
    <row r="760" spans="1:12" ht="13.2" x14ac:dyDescent="0.25">
      <c r="A760" s="351">
        <v>757</v>
      </c>
      <c r="B760" s="352"/>
      <c r="C760" s="353"/>
      <c r="D760" s="354"/>
      <c r="E760" s="353"/>
      <c r="F760" s="367"/>
      <c r="G760" s="368"/>
      <c r="H760" s="392" t="str">
        <f t="shared" si="11"/>
        <v/>
      </c>
      <c r="I760" s="355"/>
      <c r="J760" s="356"/>
      <c r="K760" s="355"/>
      <c r="L760" s="352"/>
    </row>
    <row r="761" spans="1:12" ht="13.2" x14ac:dyDescent="0.25">
      <c r="A761" s="351">
        <v>758</v>
      </c>
      <c r="B761" s="352"/>
      <c r="C761" s="353"/>
      <c r="D761" s="354"/>
      <c r="E761" s="353"/>
      <c r="F761" s="367"/>
      <c r="G761" s="368"/>
      <c r="H761" s="392" t="str">
        <f t="shared" si="11"/>
        <v/>
      </c>
      <c r="I761" s="355"/>
      <c r="J761" s="356"/>
      <c r="K761" s="355"/>
      <c r="L761" s="352"/>
    </row>
    <row r="762" spans="1:12" ht="13.2" x14ac:dyDescent="0.25">
      <c r="A762" s="351">
        <v>759</v>
      </c>
      <c r="B762" s="352"/>
      <c r="C762" s="353"/>
      <c r="D762" s="354"/>
      <c r="E762" s="353"/>
      <c r="F762" s="367"/>
      <c r="G762" s="368"/>
      <c r="H762" s="392" t="str">
        <f t="shared" si="11"/>
        <v/>
      </c>
      <c r="I762" s="355"/>
      <c r="J762" s="356"/>
      <c r="K762" s="355"/>
      <c r="L762" s="352"/>
    </row>
    <row r="763" spans="1:12" ht="13.2" x14ac:dyDescent="0.25">
      <c r="A763" s="351">
        <v>760</v>
      </c>
      <c r="B763" s="352"/>
      <c r="C763" s="353"/>
      <c r="D763" s="354"/>
      <c r="E763" s="353"/>
      <c r="F763" s="367"/>
      <c r="G763" s="368"/>
      <c r="H763" s="392" t="str">
        <f t="shared" si="11"/>
        <v/>
      </c>
      <c r="I763" s="355"/>
      <c r="J763" s="356"/>
      <c r="K763" s="355"/>
      <c r="L763" s="352"/>
    </row>
    <row r="764" spans="1:12" ht="13.2" x14ac:dyDescent="0.25">
      <c r="A764" s="351">
        <v>761</v>
      </c>
      <c r="B764" s="352"/>
      <c r="C764" s="353"/>
      <c r="D764" s="354"/>
      <c r="E764" s="353"/>
      <c r="F764" s="367"/>
      <c r="G764" s="368"/>
      <c r="H764" s="392" t="str">
        <f t="shared" si="11"/>
        <v/>
      </c>
      <c r="I764" s="355"/>
      <c r="J764" s="356"/>
      <c r="K764" s="355"/>
      <c r="L764" s="352"/>
    </row>
    <row r="765" spans="1:12" ht="13.2" x14ac:dyDescent="0.25">
      <c r="A765" s="351">
        <v>762</v>
      </c>
      <c r="B765" s="352"/>
      <c r="C765" s="353"/>
      <c r="D765" s="354"/>
      <c r="E765" s="353"/>
      <c r="F765" s="367"/>
      <c r="G765" s="368"/>
      <c r="H765" s="392" t="str">
        <f t="shared" si="11"/>
        <v/>
      </c>
      <c r="I765" s="355"/>
      <c r="J765" s="356"/>
      <c r="K765" s="355"/>
      <c r="L765" s="352"/>
    </row>
    <row r="766" spans="1:12" ht="13.2" x14ac:dyDescent="0.25">
      <c r="A766" s="351">
        <v>763</v>
      </c>
      <c r="B766" s="352"/>
      <c r="C766" s="353"/>
      <c r="D766" s="354"/>
      <c r="E766" s="353"/>
      <c r="F766" s="367"/>
      <c r="G766" s="368"/>
      <c r="H766" s="392" t="str">
        <f t="shared" si="11"/>
        <v/>
      </c>
      <c r="I766" s="355"/>
      <c r="J766" s="356"/>
      <c r="K766" s="355"/>
      <c r="L766" s="352"/>
    </row>
    <row r="767" spans="1:12" ht="13.2" x14ac:dyDescent="0.25">
      <c r="A767" s="351">
        <v>764</v>
      </c>
      <c r="B767" s="352"/>
      <c r="C767" s="353"/>
      <c r="D767" s="354"/>
      <c r="E767" s="353"/>
      <c r="F767" s="367"/>
      <c r="G767" s="368"/>
      <c r="H767" s="392" t="str">
        <f t="shared" si="11"/>
        <v/>
      </c>
      <c r="I767" s="355"/>
      <c r="J767" s="356"/>
      <c r="K767" s="355"/>
      <c r="L767" s="352"/>
    </row>
    <row r="768" spans="1:12" ht="13.2" x14ac:dyDescent="0.25">
      <c r="A768" s="351">
        <v>765</v>
      </c>
      <c r="B768" s="352"/>
      <c r="C768" s="353"/>
      <c r="D768" s="354"/>
      <c r="E768" s="353"/>
      <c r="F768" s="367"/>
      <c r="G768" s="368"/>
      <c r="H768" s="392" t="str">
        <f t="shared" si="11"/>
        <v/>
      </c>
      <c r="I768" s="355"/>
      <c r="J768" s="356"/>
      <c r="K768" s="355"/>
      <c r="L768" s="352"/>
    </row>
    <row r="769" spans="1:12" ht="13.2" x14ac:dyDescent="0.25">
      <c r="A769" s="351">
        <v>766</v>
      </c>
      <c r="B769" s="352"/>
      <c r="C769" s="353"/>
      <c r="D769" s="354"/>
      <c r="E769" s="353"/>
      <c r="F769" s="367"/>
      <c r="G769" s="368"/>
      <c r="H769" s="392" t="str">
        <f t="shared" si="11"/>
        <v/>
      </c>
      <c r="I769" s="355"/>
      <c r="J769" s="356"/>
      <c r="K769" s="355"/>
      <c r="L769" s="352"/>
    </row>
    <row r="770" spans="1:12" ht="13.2" x14ac:dyDescent="0.25">
      <c r="A770" s="351">
        <v>767</v>
      </c>
      <c r="B770" s="352"/>
      <c r="C770" s="353"/>
      <c r="D770" s="354"/>
      <c r="E770" s="353"/>
      <c r="F770" s="367"/>
      <c r="G770" s="368"/>
      <c r="H770" s="392" t="str">
        <f t="shared" si="11"/>
        <v/>
      </c>
      <c r="I770" s="355"/>
      <c r="J770" s="356"/>
      <c r="K770" s="355"/>
      <c r="L770" s="352"/>
    </row>
    <row r="771" spans="1:12" ht="13.2" x14ac:dyDescent="0.25">
      <c r="A771" s="351">
        <v>768</v>
      </c>
      <c r="B771" s="352"/>
      <c r="C771" s="353"/>
      <c r="D771" s="354"/>
      <c r="E771" s="353"/>
      <c r="F771" s="367"/>
      <c r="G771" s="368"/>
      <c r="H771" s="392" t="str">
        <f t="shared" si="11"/>
        <v/>
      </c>
      <c r="I771" s="355"/>
      <c r="J771" s="356"/>
      <c r="K771" s="355"/>
      <c r="L771" s="352"/>
    </row>
    <row r="772" spans="1:12" ht="13.2" x14ac:dyDescent="0.25">
      <c r="A772" s="351">
        <v>769</v>
      </c>
      <c r="B772" s="352"/>
      <c r="C772" s="353"/>
      <c r="D772" s="354"/>
      <c r="E772" s="353"/>
      <c r="F772" s="367"/>
      <c r="G772" s="368"/>
      <c r="H772" s="392" t="str">
        <f t="shared" si="11"/>
        <v/>
      </c>
      <c r="I772" s="355"/>
      <c r="J772" s="356"/>
      <c r="K772" s="355"/>
      <c r="L772" s="352"/>
    </row>
    <row r="773" spans="1:12" ht="13.2" x14ac:dyDescent="0.25">
      <c r="A773" s="351">
        <v>770</v>
      </c>
      <c r="B773" s="352"/>
      <c r="C773" s="353"/>
      <c r="D773" s="354"/>
      <c r="E773" s="353"/>
      <c r="F773" s="367"/>
      <c r="G773" s="368"/>
      <c r="H773" s="392" t="str">
        <f t="shared" ref="H773:H836" si="12">IF(G773="","",IF(LEN(G773)&gt;14,G773,REPLACE(REPLACE(G773,1,3,"XXX"),13,2,"XX")))</f>
        <v/>
      </c>
      <c r="I773" s="355"/>
      <c r="J773" s="356"/>
      <c r="K773" s="355"/>
      <c r="L773" s="352"/>
    </row>
    <row r="774" spans="1:12" ht="13.2" x14ac:dyDescent="0.25">
      <c r="A774" s="351">
        <v>771</v>
      </c>
      <c r="B774" s="352"/>
      <c r="C774" s="353"/>
      <c r="D774" s="354"/>
      <c r="E774" s="353"/>
      <c r="F774" s="367"/>
      <c r="G774" s="368"/>
      <c r="H774" s="392" t="str">
        <f t="shared" si="12"/>
        <v/>
      </c>
      <c r="I774" s="355"/>
      <c r="J774" s="356"/>
      <c r="K774" s="355"/>
      <c r="L774" s="352"/>
    </row>
    <row r="775" spans="1:12" ht="13.2" x14ac:dyDescent="0.25">
      <c r="A775" s="351">
        <v>772</v>
      </c>
      <c r="B775" s="352"/>
      <c r="C775" s="353"/>
      <c r="D775" s="354"/>
      <c r="E775" s="353"/>
      <c r="F775" s="367"/>
      <c r="G775" s="368"/>
      <c r="H775" s="392" t="str">
        <f t="shared" si="12"/>
        <v/>
      </c>
      <c r="I775" s="355"/>
      <c r="J775" s="356"/>
      <c r="K775" s="355"/>
      <c r="L775" s="352"/>
    </row>
    <row r="776" spans="1:12" ht="13.2" x14ac:dyDescent="0.25">
      <c r="A776" s="351">
        <v>773</v>
      </c>
      <c r="B776" s="352"/>
      <c r="C776" s="353"/>
      <c r="D776" s="354"/>
      <c r="E776" s="353"/>
      <c r="F776" s="367"/>
      <c r="G776" s="368"/>
      <c r="H776" s="392" t="str">
        <f t="shared" si="12"/>
        <v/>
      </c>
      <c r="I776" s="355"/>
      <c r="J776" s="356"/>
      <c r="K776" s="355"/>
      <c r="L776" s="352"/>
    </row>
    <row r="777" spans="1:12" ht="13.2" x14ac:dyDescent="0.25">
      <c r="A777" s="351">
        <v>774</v>
      </c>
      <c r="B777" s="352"/>
      <c r="C777" s="353"/>
      <c r="D777" s="354"/>
      <c r="E777" s="353"/>
      <c r="F777" s="367"/>
      <c r="G777" s="368"/>
      <c r="H777" s="392" t="str">
        <f t="shared" si="12"/>
        <v/>
      </c>
      <c r="I777" s="355"/>
      <c r="J777" s="356"/>
      <c r="K777" s="355"/>
      <c r="L777" s="352"/>
    </row>
    <row r="778" spans="1:12" ht="13.2" x14ac:dyDescent="0.25">
      <c r="A778" s="351">
        <v>775</v>
      </c>
      <c r="B778" s="352"/>
      <c r="C778" s="353"/>
      <c r="D778" s="354"/>
      <c r="E778" s="353"/>
      <c r="F778" s="367"/>
      <c r="G778" s="368"/>
      <c r="H778" s="392" t="str">
        <f t="shared" si="12"/>
        <v/>
      </c>
      <c r="I778" s="355"/>
      <c r="J778" s="356"/>
      <c r="K778" s="355"/>
      <c r="L778" s="352"/>
    </row>
    <row r="779" spans="1:12" ht="13.2" x14ac:dyDescent="0.25">
      <c r="A779" s="351">
        <v>776</v>
      </c>
      <c r="B779" s="352"/>
      <c r="C779" s="353"/>
      <c r="D779" s="354"/>
      <c r="E779" s="353"/>
      <c r="F779" s="367"/>
      <c r="G779" s="368"/>
      <c r="H779" s="392" t="str">
        <f t="shared" si="12"/>
        <v/>
      </c>
      <c r="I779" s="355"/>
      <c r="J779" s="356"/>
      <c r="K779" s="355"/>
      <c r="L779" s="352"/>
    </row>
    <row r="780" spans="1:12" ht="13.2" x14ac:dyDescent="0.25">
      <c r="A780" s="351">
        <v>777</v>
      </c>
      <c r="B780" s="352"/>
      <c r="C780" s="353"/>
      <c r="D780" s="354"/>
      <c r="E780" s="353"/>
      <c r="F780" s="367"/>
      <c r="G780" s="368"/>
      <c r="H780" s="392" t="str">
        <f t="shared" si="12"/>
        <v/>
      </c>
      <c r="I780" s="355"/>
      <c r="J780" s="356"/>
      <c r="K780" s="355"/>
      <c r="L780" s="352"/>
    </row>
    <row r="781" spans="1:12" ht="13.2" x14ac:dyDescent="0.25">
      <c r="A781" s="351">
        <v>778</v>
      </c>
      <c r="B781" s="352"/>
      <c r="C781" s="353"/>
      <c r="D781" s="354"/>
      <c r="E781" s="353"/>
      <c r="F781" s="367"/>
      <c r="G781" s="368"/>
      <c r="H781" s="392" t="str">
        <f t="shared" si="12"/>
        <v/>
      </c>
      <c r="I781" s="355"/>
      <c r="J781" s="356"/>
      <c r="K781" s="355"/>
      <c r="L781" s="352"/>
    </row>
    <row r="782" spans="1:12" ht="13.2" x14ac:dyDescent="0.25">
      <c r="A782" s="351">
        <v>779</v>
      </c>
      <c r="B782" s="352"/>
      <c r="C782" s="353"/>
      <c r="D782" s="354"/>
      <c r="E782" s="353"/>
      <c r="F782" s="367"/>
      <c r="G782" s="368"/>
      <c r="H782" s="392" t="str">
        <f t="shared" si="12"/>
        <v/>
      </c>
      <c r="I782" s="355"/>
      <c r="J782" s="356"/>
      <c r="K782" s="355"/>
      <c r="L782" s="352"/>
    </row>
    <row r="783" spans="1:12" ht="13.2" x14ac:dyDescent="0.25">
      <c r="A783" s="351">
        <v>780</v>
      </c>
      <c r="B783" s="352"/>
      <c r="C783" s="353"/>
      <c r="D783" s="354"/>
      <c r="E783" s="353"/>
      <c r="F783" s="367"/>
      <c r="G783" s="368"/>
      <c r="H783" s="392" t="str">
        <f t="shared" si="12"/>
        <v/>
      </c>
      <c r="I783" s="355"/>
      <c r="J783" s="356"/>
      <c r="K783" s="355"/>
      <c r="L783" s="352"/>
    </row>
    <row r="784" spans="1:12" ht="13.2" x14ac:dyDescent="0.25">
      <c r="A784" s="351">
        <v>781</v>
      </c>
      <c r="B784" s="352"/>
      <c r="C784" s="353"/>
      <c r="D784" s="354"/>
      <c r="E784" s="353"/>
      <c r="F784" s="367"/>
      <c r="G784" s="368"/>
      <c r="H784" s="392" t="str">
        <f t="shared" si="12"/>
        <v/>
      </c>
      <c r="I784" s="355"/>
      <c r="J784" s="356"/>
      <c r="K784" s="355"/>
      <c r="L784" s="352"/>
    </row>
    <row r="785" spans="1:12" ht="13.2" x14ac:dyDescent="0.25">
      <c r="A785" s="351">
        <v>782</v>
      </c>
      <c r="B785" s="352"/>
      <c r="C785" s="353"/>
      <c r="D785" s="354"/>
      <c r="E785" s="353"/>
      <c r="F785" s="367"/>
      <c r="G785" s="368"/>
      <c r="H785" s="392" t="str">
        <f t="shared" si="12"/>
        <v/>
      </c>
      <c r="I785" s="355"/>
      <c r="J785" s="356"/>
      <c r="K785" s="355"/>
      <c r="L785" s="352"/>
    </row>
    <row r="786" spans="1:12" ht="13.2" x14ac:dyDescent="0.25">
      <c r="A786" s="351">
        <v>783</v>
      </c>
      <c r="B786" s="352"/>
      <c r="C786" s="353"/>
      <c r="D786" s="354"/>
      <c r="E786" s="353"/>
      <c r="F786" s="367"/>
      <c r="G786" s="368"/>
      <c r="H786" s="392" t="str">
        <f t="shared" si="12"/>
        <v/>
      </c>
      <c r="I786" s="355"/>
      <c r="J786" s="356"/>
      <c r="K786" s="355"/>
      <c r="L786" s="352"/>
    </row>
    <row r="787" spans="1:12" ht="13.2" x14ac:dyDescent="0.25">
      <c r="A787" s="351">
        <v>784</v>
      </c>
      <c r="B787" s="352"/>
      <c r="C787" s="353"/>
      <c r="D787" s="354"/>
      <c r="E787" s="353"/>
      <c r="F787" s="367"/>
      <c r="G787" s="368"/>
      <c r="H787" s="392" t="str">
        <f t="shared" si="12"/>
        <v/>
      </c>
      <c r="I787" s="355"/>
      <c r="J787" s="356"/>
      <c r="K787" s="355"/>
      <c r="L787" s="352"/>
    </row>
    <row r="788" spans="1:12" ht="13.2" x14ac:dyDescent="0.25">
      <c r="A788" s="351">
        <v>785</v>
      </c>
      <c r="B788" s="352"/>
      <c r="C788" s="353"/>
      <c r="D788" s="354"/>
      <c r="E788" s="353"/>
      <c r="F788" s="367"/>
      <c r="G788" s="368"/>
      <c r="H788" s="392" t="str">
        <f t="shared" si="12"/>
        <v/>
      </c>
      <c r="I788" s="355"/>
      <c r="J788" s="356"/>
      <c r="K788" s="355"/>
      <c r="L788" s="352"/>
    </row>
    <row r="789" spans="1:12" ht="13.2" x14ac:dyDescent="0.25">
      <c r="A789" s="351">
        <v>786</v>
      </c>
      <c r="B789" s="352"/>
      <c r="C789" s="353"/>
      <c r="D789" s="354"/>
      <c r="E789" s="353"/>
      <c r="F789" s="367"/>
      <c r="G789" s="368"/>
      <c r="H789" s="392" t="str">
        <f t="shared" si="12"/>
        <v/>
      </c>
      <c r="I789" s="355"/>
      <c r="J789" s="356"/>
      <c r="K789" s="355"/>
      <c r="L789" s="352"/>
    </row>
    <row r="790" spans="1:12" ht="13.2" x14ac:dyDescent="0.25">
      <c r="A790" s="351">
        <v>787</v>
      </c>
      <c r="B790" s="352"/>
      <c r="C790" s="353"/>
      <c r="D790" s="354"/>
      <c r="E790" s="353"/>
      <c r="F790" s="367"/>
      <c r="G790" s="368"/>
      <c r="H790" s="392" t="str">
        <f t="shared" si="12"/>
        <v/>
      </c>
      <c r="I790" s="355"/>
      <c r="J790" s="356"/>
      <c r="K790" s="355"/>
      <c r="L790" s="352"/>
    </row>
    <row r="791" spans="1:12" ht="13.2" x14ac:dyDescent="0.25">
      <c r="A791" s="351">
        <v>788</v>
      </c>
      <c r="B791" s="352"/>
      <c r="C791" s="353"/>
      <c r="D791" s="354"/>
      <c r="E791" s="353"/>
      <c r="F791" s="367"/>
      <c r="G791" s="368"/>
      <c r="H791" s="392" t="str">
        <f t="shared" si="12"/>
        <v/>
      </c>
      <c r="I791" s="355"/>
      <c r="J791" s="356"/>
      <c r="K791" s="355"/>
      <c r="L791" s="352"/>
    </row>
    <row r="792" spans="1:12" ht="13.2" x14ac:dyDescent="0.25">
      <c r="A792" s="351">
        <v>789</v>
      </c>
      <c r="B792" s="352"/>
      <c r="C792" s="353"/>
      <c r="D792" s="354"/>
      <c r="E792" s="353"/>
      <c r="F792" s="367"/>
      <c r="G792" s="368"/>
      <c r="H792" s="392" t="str">
        <f t="shared" si="12"/>
        <v/>
      </c>
      <c r="I792" s="355"/>
      <c r="J792" s="356"/>
      <c r="K792" s="355"/>
      <c r="L792" s="352"/>
    </row>
    <row r="793" spans="1:12" ht="13.2" x14ac:dyDescent="0.25">
      <c r="A793" s="351">
        <v>790</v>
      </c>
      <c r="B793" s="352"/>
      <c r="C793" s="353"/>
      <c r="D793" s="354"/>
      <c r="E793" s="353"/>
      <c r="F793" s="367"/>
      <c r="G793" s="368"/>
      <c r="H793" s="392" t="str">
        <f t="shared" si="12"/>
        <v/>
      </c>
      <c r="I793" s="355"/>
      <c r="J793" s="356"/>
      <c r="K793" s="355"/>
      <c r="L793" s="352"/>
    </row>
    <row r="794" spans="1:12" ht="13.2" x14ac:dyDescent="0.25">
      <c r="A794" s="351">
        <v>791</v>
      </c>
      <c r="B794" s="352"/>
      <c r="C794" s="353"/>
      <c r="D794" s="354"/>
      <c r="E794" s="353"/>
      <c r="F794" s="367"/>
      <c r="G794" s="368"/>
      <c r="H794" s="392" t="str">
        <f t="shared" si="12"/>
        <v/>
      </c>
      <c r="I794" s="355"/>
      <c r="J794" s="356"/>
      <c r="K794" s="355"/>
      <c r="L794" s="352"/>
    </row>
    <row r="795" spans="1:12" ht="13.2" x14ac:dyDescent="0.25">
      <c r="A795" s="351">
        <v>792</v>
      </c>
      <c r="B795" s="352"/>
      <c r="C795" s="353"/>
      <c r="D795" s="354"/>
      <c r="E795" s="353"/>
      <c r="F795" s="367"/>
      <c r="G795" s="368"/>
      <c r="H795" s="392" t="str">
        <f t="shared" si="12"/>
        <v/>
      </c>
      <c r="I795" s="355"/>
      <c r="J795" s="356"/>
      <c r="K795" s="355"/>
      <c r="L795" s="352"/>
    </row>
    <row r="796" spans="1:12" ht="13.2" x14ac:dyDescent="0.25">
      <c r="A796" s="351">
        <v>793</v>
      </c>
      <c r="B796" s="352"/>
      <c r="C796" s="353"/>
      <c r="D796" s="354"/>
      <c r="E796" s="353"/>
      <c r="F796" s="367"/>
      <c r="G796" s="368"/>
      <c r="H796" s="392" t="str">
        <f t="shared" si="12"/>
        <v/>
      </c>
      <c r="I796" s="355"/>
      <c r="J796" s="356"/>
      <c r="K796" s="355"/>
      <c r="L796" s="352"/>
    </row>
    <row r="797" spans="1:12" ht="13.2" x14ac:dyDescent="0.25">
      <c r="A797" s="351">
        <v>794</v>
      </c>
      <c r="B797" s="352"/>
      <c r="C797" s="353"/>
      <c r="D797" s="354"/>
      <c r="E797" s="353"/>
      <c r="F797" s="367"/>
      <c r="G797" s="368"/>
      <c r="H797" s="392" t="str">
        <f t="shared" si="12"/>
        <v/>
      </c>
      <c r="I797" s="355"/>
      <c r="J797" s="356"/>
      <c r="K797" s="355"/>
      <c r="L797" s="352"/>
    </row>
    <row r="798" spans="1:12" ht="13.2" x14ac:dyDescent="0.25">
      <c r="A798" s="351">
        <v>795</v>
      </c>
      <c r="B798" s="352"/>
      <c r="C798" s="353"/>
      <c r="D798" s="354"/>
      <c r="E798" s="353"/>
      <c r="F798" s="367"/>
      <c r="G798" s="368"/>
      <c r="H798" s="392" t="str">
        <f t="shared" si="12"/>
        <v/>
      </c>
      <c r="I798" s="355"/>
      <c r="J798" s="356"/>
      <c r="K798" s="355"/>
      <c r="L798" s="352"/>
    </row>
    <row r="799" spans="1:12" ht="13.2" x14ac:dyDescent="0.25">
      <c r="A799" s="351">
        <v>796</v>
      </c>
      <c r="B799" s="352"/>
      <c r="C799" s="353"/>
      <c r="D799" s="354"/>
      <c r="E799" s="353"/>
      <c r="F799" s="367"/>
      <c r="G799" s="368"/>
      <c r="H799" s="392" t="str">
        <f t="shared" si="12"/>
        <v/>
      </c>
      <c r="I799" s="355"/>
      <c r="J799" s="356"/>
      <c r="K799" s="355"/>
      <c r="L799" s="352"/>
    </row>
    <row r="800" spans="1:12" ht="13.2" x14ac:dyDescent="0.25">
      <c r="A800" s="351">
        <v>797</v>
      </c>
      <c r="B800" s="352"/>
      <c r="C800" s="353"/>
      <c r="D800" s="354"/>
      <c r="E800" s="353"/>
      <c r="F800" s="367"/>
      <c r="G800" s="368"/>
      <c r="H800" s="392" t="str">
        <f t="shared" si="12"/>
        <v/>
      </c>
      <c r="I800" s="355"/>
      <c r="J800" s="356"/>
      <c r="K800" s="355"/>
      <c r="L800" s="352"/>
    </row>
    <row r="801" spans="1:12" ht="13.2" x14ac:dyDescent="0.25">
      <c r="A801" s="351">
        <v>798</v>
      </c>
      <c r="B801" s="352"/>
      <c r="C801" s="353"/>
      <c r="D801" s="354"/>
      <c r="E801" s="353"/>
      <c r="F801" s="367"/>
      <c r="G801" s="368"/>
      <c r="H801" s="392" t="str">
        <f t="shared" si="12"/>
        <v/>
      </c>
      <c r="I801" s="355"/>
      <c r="J801" s="356"/>
      <c r="K801" s="355"/>
      <c r="L801" s="352"/>
    </row>
    <row r="802" spans="1:12" ht="13.2" x14ac:dyDescent="0.25">
      <c r="A802" s="351">
        <v>799</v>
      </c>
      <c r="B802" s="352"/>
      <c r="C802" s="353"/>
      <c r="D802" s="354"/>
      <c r="E802" s="353"/>
      <c r="F802" s="367"/>
      <c r="G802" s="368"/>
      <c r="H802" s="392" t="str">
        <f t="shared" si="12"/>
        <v/>
      </c>
      <c r="I802" s="355"/>
      <c r="J802" s="356"/>
      <c r="K802" s="355"/>
      <c r="L802" s="352"/>
    </row>
    <row r="803" spans="1:12" ht="13.2" x14ac:dyDescent="0.25">
      <c r="A803" s="351">
        <v>800</v>
      </c>
      <c r="B803" s="352"/>
      <c r="C803" s="353"/>
      <c r="D803" s="354"/>
      <c r="E803" s="353"/>
      <c r="F803" s="367"/>
      <c r="G803" s="368"/>
      <c r="H803" s="392" t="str">
        <f t="shared" si="12"/>
        <v/>
      </c>
      <c r="I803" s="355"/>
      <c r="J803" s="356"/>
      <c r="K803" s="355"/>
      <c r="L803" s="352"/>
    </row>
    <row r="804" spans="1:12" ht="13.2" x14ac:dyDescent="0.25">
      <c r="A804" s="351">
        <v>801</v>
      </c>
      <c r="B804" s="352"/>
      <c r="C804" s="353"/>
      <c r="D804" s="354"/>
      <c r="E804" s="353"/>
      <c r="F804" s="367"/>
      <c r="G804" s="368"/>
      <c r="H804" s="392" t="str">
        <f t="shared" si="12"/>
        <v/>
      </c>
      <c r="I804" s="355"/>
      <c r="J804" s="356"/>
      <c r="K804" s="355"/>
      <c r="L804" s="352"/>
    </row>
    <row r="805" spans="1:12" ht="13.2" x14ac:dyDescent="0.25">
      <c r="A805" s="351">
        <v>802</v>
      </c>
      <c r="B805" s="352"/>
      <c r="C805" s="353"/>
      <c r="D805" s="354"/>
      <c r="E805" s="353"/>
      <c r="F805" s="367"/>
      <c r="G805" s="368"/>
      <c r="H805" s="392" t="str">
        <f t="shared" si="12"/>
        <v/>
      </c>
      <c r="I805" s="355"/>
      <c r="J805" s="356"/>
      <c r="K805" s="355"/>
      <c r="L805" s="352"/>
    </row>
    <row r="806" spans="1:12" ht="13.2" x14ac:dyDescent="0.25">
      <c r="A806" s="351">
        <v>803</v>
      </c>
      <c r="B806" s="352"/>
      <c r="C806" s="353"/>
      <c r="D806" s="354"/>
      <c r="E806" s="353"/>
      <c r="F806" s="367"/>
      <c r="G806" s="368"/>
      <c r="H806" s="392" t="str">
        <f t="shared" si="12"/>
        <v/>
      </c>
      <c r="I806" s="355"/>
      <c r="J806" s="356"/>
      <c r="K806" s="355"/>
      <c r="L806" s="352"/>
    </row>
    <row r="807" spans="1:12" ht="13.2" x14ac:dyDescent="0.25">
      <c r="A807" s="351">
        <v>804</v>
      </c>
      <c r="B807" s="352"/>
      <c r="C807" s="353"/>
      <c r="D807" s="354"/>
      <c r="E807" s="353"/>
      <c r="F807" s="367"/>
      <c r="G807" s="368"/>
      <c r="H807" s="392" t="str">
        <f t="shared" si="12"/>
        <v/>
      </c>
      <c r="I807" s="355"/>
      <c r="J807" s="356"/>
      <c r="K807" s="355"/>
      <c r="L807" s="352"/>
    </row>
    <row r="808" spans="1:12" ht="13.2" x14ac:dyDescent="0.25">
      <c r="A808" s="351">
        <v>805</v>
      </c>
      <c r="B808" s="352"/>
      <c r="C808" s="353"/>
      <c r="D808" s="354"/>
      <c r="E808" s="353"/>
      <c r="F808" s="367"/>
      <c r="G808" s="368"/>
      <c r="H808" s="392" t="str">
        <f t="shared" si="12"/>
        <v/>
      </c>
      <c r="I808" s="355"/>
      <c r="J808" s="356"/>
      <c r="K808" s="355"/>
      <c r="L808" s="352"/>
    </row>
    <row r="809" spans="1:12" ht="13.2" x14ac:dyDescent="0.25">
      <c r="A809" s="351">
        <v>806</v>
      </c>
      <c r="B809" s="352"/>
      <c r="C809" s="353"/>
      <c r="D809" s="354"/>
      <c r="E809" s="353"/>
      <c r="F809" s="367"/>
      <c r="G809" s="368"/>
      <c r="H809" s="392" t="str">
        <f t="shared" si="12"/>
        <v/>
      </c>
      <c r="I809" s="355"/>
      <c r="J809" s="356"/>
      <c r="K809" s="355"/>
      <c r="L809" s="352"/>
    </row>
    <row r="810" spans="1:12" ht="13.2" x14ac:dyDescent="0.25">
      <c r="A810" s="351">
        <v>807</v>
      </c>
      <c r="B810" s="352"/>
      <c r="C810" s="353"/>
      <c r="D810" s="354"/>
      <c r="E810" s="353"/>
      <c r="F810" s="367"/>
      <c r="G810" s="368"/>
      <c r="H810" s="392" t="str">
        <f t="shared" si="12"/>
        <v/>
      </c>
      <c r="I810" s="355"/>
      <c r="J810" s="356"/>
      <c r="K810" s="355"/>
      <c r="L810" s="352"/>
    </row>
    <row r="811" spans="1:12" ht="13.2" x14ac:dyDescent="0.25">
      <c r="A811" s="351">
        <v>808</v>
      </c>
      <c r="B811" s="352"/>
      <c r="C811" s="353"/>
      <c r="D811" s="354"/>
      <c r="E811" s="353"/>
      <c r="F811" s="367"/>
      <c r="G811" s="368"/>
      <c r="H811" s="392" t="str">
        <f t="shared" si="12"/>
        <v/>
      </c>
      <c r="I811" s="355"/>
      <c r="J811" s="356"/>
      <c r="K811" s="355"/>
      <c r="L811" s="352"/>
    </row>
    <row r="812" spans="1:12" ht="13.2" x14ac:dyDescent="0.25">
      <c r="A812" s="351">
        <v>809</v>
      </c>
      <c r="B812" s="352"/>
      <c r="C812" s="353"/>
      <c r="D812" s="354"/>
      <c r="E812" s="353"/>
      <c r="F812" s="367"/>
      <c r="G812" s="368"/>
      <c r="H812" s="392" t="str">
        <f t="shared" si="12"/>
        <v/>
      </c>
      <c r="I812" s="355"/>
      <c r="J812" s="356"/>
      <c r="K812" s="355"/>
      <c r="L812" s="352"/>
    </row>
    <row r="813" spans="1:12" ht="13.2" x14ac:dyDescent="0.25">
      <c r="A813" s="351">
        <v>810</v>
      </c>
      <c r="B813" s="352"/>
      <c r="C813" s="353"/>
      <c r="D813" s="354"/>
      <c r="E813" s="353"/>
      <c r="F813" s="367"/>
      <c r="G813" s="368"/>
      <c r="H813" s="392" t="str">
        <f t="shared" si="12"/>
        <v/>
      </c>
      <c r="I813" s="355"/>
      <c r="J813" s="356"/>
      <c r="K813" s="355"/>
      <c r="L813" s="352"/>
    </row>
    <row r="814" spans="1:12" ht="13.2" x14ac:dyDescent="0.25">
      <c r="A814" s="351">
        <v>811</v>
      </c>
      <c r="B814" s="352"/>
      <c r="C814" s="353"/>
      <c r="D814" s="354"/>
      <c r="E814" s="353"/>
      <c r="F814" s="367"/>
      <c r="G814" s="368"/>
      <c r="H814" s="392" t="str">
        <f t="shared" si="12"/>
        <v/>
      </c>
      <c r="I814" s="355"/>
      <c r="J814" s="356"/>
      <c r="K814" s="355"/>
      <c r="L814" s="352"/>
    </row>
    <row r="815" spans="1:12" ht="13.2" x14ac:dyDescent="0.25">
      <c r="A815" s="351">
        <v>812</v>
      </c>
      <c r="B815" s="352"/>
      <c r="C815" s="353"/>
      <c r="D815" s="354"/>
      <c r="E815" s="353"/>
      <c r="F815" s="367"/>
      <c r="G815" s="368"/>
      <c r="H815" s="392" t="str">
        <f t="shared" si="12"/>
        <v/>
      </c>
      <c r="I815" s="355"/>
      <c r="J815" s="356"/>
      <c r="K815" s="355"/>
      <c r="L815" s="352"/>
    </row>
    <row r="816" spans="1:12" ht="13.2" x14ac:dyDescent="0.25">
      <c r="A816" s="351">
        <v>813</v>
      </c>
      <c r="B816" s="352"/>
      <c r="C816" s="353"/>
      <c r="D816" s="354"/>
      <c r="E816" s="353"/>
      <c r="F816" s="367"/>
      <c r="G816" s="368"/>
      <c r="H816" s="392" t="str">
        <f t="shared" si="12"/>
        <v/>
      </c>
      <c r="I816" s="355"/>
      <c r="J816" s="356"/>
      <c r="K816" s="355"/>
      <c r="L816" s="352"/>
    </row>
    <row r="817" spans="1:12" ht="13.2" x14ac:dyDescent="0.25">
      <c r="A817" s="351">
        <v>814</v>
      </c>
      <c r="B817" s="352"/>
      <c r="C817" s="353"/>
      <c r="D817" s="354"/>
      <c r="E817" s="353"/>
      <c r="F817" s="367"/>
      <c r="G817" s="368"/>
      <c r="H817" s="392" t="str">
        <f t="shared" si="12"/>
        <v/>
      </c>
      <c r="I817" s="355"/>
      <c r="J817" s="356"/>
      <c r="K817" s="355"/>
      <c r="L817" s="352"/>
    </row>
    <row r="818" spans="1:12" ht="13.2" x14ac:dyDescent="0.25">
      <c r="A818" s="351">
        <v>815</v>
      </c>
      <c r="B818" s="352"/>
      <c r="C818" s="353"/>
      <c r="D818" s="354"/>
      <c r="E818" s="353"/>
      <c r="F818" s="367"/>
      <c r="G818" s="368"/>
      <c r="H818" s="392" t="str">
        <f t="shared" si="12"/>
        <v/>
      </c>
      <c r="I818" s="355"/>
      <c r="J818" s="356"/>
      <c r="K818" s="355"/>
      <c r="L818" s="352"/>
    </row>
    <row r="819" spans="1:12" ht="13.2" x14ac:dyDescent="0.25">
      <c r="A819" s="351">
        <v>816</v>
      </c>
      <c r="B819" s="352"/>
      <c r="C819" s="353"/>
      <c r="D819" s="354"/>
      <c r="E819" s="353"/>
      <c r="F819" s="367"/>
      <c r="G819" s="368"/>
      <c r="H819" s="392" t="str">
        <f t="shared" si="12"/>
        <v/>
      </c>
      <c r="I819" s="355"/>
      <c r="J819" s="356"/>
      <c r="K819" s="355"/>
      <c r="L819" s="352"/>
    </row>
    <row r="820" spans="1:12" ht="13.2" x14ac:dyDescent="0.25">
      <c r="A820" s="351">
        <v>817</v>
      </c>
      <c r="B820" s="352"/>
      <c r="C820" s="353"/>
      <c r="D820" s="354"/>
      <c r="E820" s="353"/>
      <c r="F820" s="367"/>
      <c r="G820" s="368"/>
      <c r="H820" s="392" t="str">
        <f t="shared" si="12"/>
        <v/>
      </c>
      <c r="I820" s="355"/>
      <c r="J820" s="356"/>
      <c r="K820" s="355"/>
      <c r="L820" s="352"/>
    </row>
    <row r="821" spans="1:12" ht="13.2" x14ac:dyDescent="0.25">
      <c r="A821" s="351">
        <v>818</v>
      </c>
      <c r="B821" s="352"/>
      <c r="C821" s="353"/>
      <c r="D821" s="354"/>
      <c r="E821" s="353"/>
      <c r="F821" s="367"/>
      <c r="G821" s="368"/>
      <c r="H821" s="392" t="str">
        <f t="shared" si="12"/>
        <v/>
      </c>
      <c r="I821" s="355"/>
      <c r="J821" s="356"/>
      <c r="K821" s="355"/>
      <c r="L821" s="352"/>
    </row>
    <row r="822" spans="1:12" ht="13.2" x14ac:dyDescent="0.25">
      <c r="A822" s="351">
        <v>819</v>
      </c>
      <c r="B822" s="352"/>
      <c r="C822" s="353"/>
      <c r="D822" s="354"/>
      <c r="E822" s="353"/>
      <c r="F822" s="367"/>
      <c r="G822" s="368"/>
      <c r="H822" s="392" t="str">
        <f t="shared" si="12"/>
        <v/>
      </c>
      <c r="I822" s="355"/>
      <c r="J822" s="356"/>
      <c r="K822" s="355"/>
      <c r="L822" s="352"/>
    </row>
    <row r="823" spans="1:12" ht="13.2" x14ac:dyDescent="0.25">
      <c r="A823" s="351">
        <v>820</v>
      </c>
      <c r="B823" s="352"/>
      <c r="C823" s="353"/>
      <c r="D823" s="354"/>
      <c r="E823" s="353"/>
      <c r="F823" s="367"/>
      <c r="G823" s="368"/>
      <c r="H823" s="392" t="str">
        <f t="shared" si="12"/>
        <v/>
      </c>
      <c r="I823" s="355"/>
      <c r="J823" s="356"/>
      <c r="K823" s="355"/>
      <c r="L823" s="352"/>
    </row>
    <row r="824" spans="1:12" ht="13.2" x14ac:dyDescent="0.25">
      <c r="A824" s="351">
        <v>821</v>
      </c>
      <c r="B824" s="352"/>
      <c r="C824" s="353"/>
      <c r="D824" s="354"/>
      <c r="E824" s="353"/>
      <c r="F824" s="367"/>
      <c r="G824" s="368"/>
      <c r="H824" s="392" t="str">
        <f t="shared" si="12"/>
        <v/>
      </c>
      <c r="I824" s="355"/>
      <c r="J824" s="356"/>
      <c r="K824" s="355"/>
      <c r="L824" s="352"/>
    </row>
    <row r="825" spans="1:12" ht="13.2" x14ac:dyDescent="0.25">
      <c r="A825" s="351">
        <v>822</v>
      </c>
      <c r="B825" s="352"/>
      <c r="C825" s="353"/>
      <c r="D825" s="354"/>
      <c r="E825" s="353"/>
      <c r="F825" s="367"/>
      <c r="G825" s="368"/>
      <c r="H825" s="392" t="str">
        <f t="shared" si="12"/>
        <v/>
      </c>
      <c r="I825" s="355"/>
      <c r="J825" s="356"/>
      <c r="K825" s="355"/>
      <c r="L825" s="352"/>
    </row>
    <row r="826" spans="1:12" ht="13.2" x14ac:dyDescent="0.25">
      <c r="A826" s="351">
        <v>823</v>
      </c>
      <c r="B826" s="352"/>
      <c r="C826" s="353"/>
      <c r="D826" s="354"/>
      <c r="E826" s="353"/>
      <c r="F826" s="367"/>
      <c r="G826" s="368"/>
      <c r="H826" s="392" t="str">
        <f t="shared" si="12"/>
        <v/>
      </c>
      <c r="I826" s="355"/>
      <c r="J826" s="356"/>
      <c r="K826" s="355"/>
      <c r="L826" s="352"/>
    </row>
    <row r="827" spans="1:12" ht="13.2" x14ac:dyDescent="0.25">
      <c r="A827" s="351">
        <v>824</v>
      </c>
      <c r="B827" s="352"/>
      <c r="C827" s="353"/>
      <c r="D827" s="354"/>
      <c r="E827" s="353"/>
      <c r="F827" s="367"/>
      <c r="G827" s="368"/>
      <c r="H827" s="392" t="str">
        <f t="shared" si="12"/>
        <v/>
      </c>
      <c r="I827" s="355"/>
      <c r="J827" s="356"/>
      <c r="K827" s="355"/>
      <c r="L827" s="352"/>
    </row>
    <row r="828" spans="1:12" ht="13.2" x14ac:dyDescent="0.25">
      <c r="A828" s="351">
        <v>825</v>
      </c>
      <c r="B828" s="352"/>
      <c r="C828" s="353"/>
      <c r="D828" s="354"/>
      <c r="E828" s="353"/>
      <c r="F828" s="367"/>
      <c r="G828" s="368"/>
      <c r="H828" s="392" t="str">
        <f t="shared" si="12"/>
        <v/>
      </c>
      <c r="I828" s="355"/>
      <c r="J828" s="356"/>
      <c r="K828" s="355"/>
      <c r="L828" s="352"/>
    </row>
    <row r="829" spans="1:12" ht="13.2" x14ac:dyDescent="0.25">
      <c r="A829" s="351">
        <v>826</v>
      </c>
      <c r="B829" s="352"/>
      <c r="C829" s="353"/>
      <c r="D829" s="354"/>
      <c r="E829" s="353"/>
      <c r="F829" s="367"/>
      <c r="G829" s="368"/>
      <c r="H829" s="392" t="str">
        <f t="shared" si="12"/>
        <v/>
      </c>
      <c r="I829" s="355"/>
      <c r="J829" s="356"/>
      <c r="K829" s="355"/>
      <c r="L829" s="352"/>
    </row>
    <row r="830" spans="1:12" ht="13.2" x14ac:dyDescent="0.25">
      <c r="A830" s="351">
        <v>827</v>
      </c>
      <c r="B830" s="352"/>
      <c r="C830" s="353"/>
      <c r="D830" s="354"/>
      <c r="E830" s="353"/>
      <c r="F830" s="367"/>
      <c r="G830" s="368"/>
      <c r="H830" s="392" t="str">
        <f t="shared" si="12"/>
        <v/>
      </c>
      <c r="I830" s="355"/>
      <c r="J830" s="356"/>
      <c r="K830" s="355"/>
      <c r="L830" s="352"/>
    </row>
    <row r="831" spans="1:12" ht="13.2" x14ac:dyDescent="0.25">
      <c r="A831" s="351">
        <v>828</v>
      </c>
      <c r="B831" s="352"/>
      <c r="C831" s="353"/>
      <c r="D831" s="354"/>
      <c r="E831" s="353"/>
      <c r="F831" s="367"/>
      <c r="G831" s="368"/>
      <c r="H831" s="392" t="str">
        <f t="shared" si="12"/>
        <v/>
      </c>
      <c r="I831" s="355"/>
      <c r="J831" s="356"/>
      <c r="K831" s="355"/>
      <c r="L831" s="352"/>
    </row>
    <row r="832" spans="1:12" ht="13.2" x14ac:dyDescent="0.25">
      <c r="A832" s="351">
        <v>829</v>
      </c>
      <c r="B832" s="352"/>
      <c r="C832" s="353"/>
      <c r="D832" s="354"/>
      <c r="E832" s="353"/>
      <c r="F832" s="367"/>
      <c r="G832" s="368"/>
      <c r="H832" s="392" t="str">
        <f t="shared" si="12"/>
        <v/>
      </c>
      <c r="I832" s="355"/>
      <c r="J832" s="356"/>
      <c r="K832" s="355"/>
      <c r="L832" s="352"/>
    </row>
    <row r="833" spans="1:12" ht="13.2" x14ac:dyDescent="0.25">
      <c r="A833" s="351">
        <v>830</v>
      </c>
      <c r="B833" s="352"/>
      <c r="C833" s="353"/>
      <c r="D833" s="354"/>
      <c r="E833" s="353"/>
      <c r="F833" s="367"/>
      <c r="G833" s="368"/>
      <c r="H833" s="392" t="str">
        <f t="shared" si="12"/>
        <v/>
      </c>
      <c r="I833" s="355"/>
      <c r="J833" s="356"/>
      <c r="K833" s="355"/>
      <c r="L833" s="352"/>
    </row>
    <row r="834" spans="1:12" ht="13.2" x14ac:dyDescent="0.25">
      <c r="A834" s="351">
        <v>831</v>
      </c>
      <c r="B834" s="352"/>
      <c r="C834" s="353"/>
      <c r="D834" s="354"/>
      <c r="E834" s="353"/>
      <c r="F834" s="367"/>
      <c r="G834" s="368"/>
      <c r="H834" s="392" t="str">
        <f t="shared" si="12"/>
        <v/>
      </c>
      <c r="I834" s="355"/>
      <c r="J834" s="356"/>
      <c r="K834" s="355"/>
      <c r="L834" s="352"/>
    </row>
    <row r="835" spans="1:12" ht="13.2" x14ac:dyDescent="0.25">
      <c r="A835" s="351">
        <v>832</v>
      </c>
      <c r="B835" s="352"/>
      <c r="C835" s="353"/>
      <c r="D835" s="354"/>
      <c r="E835" s="353"/>
      <c r="F835" s="367"/>
      <c r="G835" s="368"/>
      <c r="H835" s="392" t="str">
        <f t="shared" si="12"/>
        <v/>
      </c>
      <c r="I835" s="355"/>
      <c r="J835" s="356"/>
      <c r="K835" s="355"/>
      <c r="L835" s="352"/>
    </row>
    <row r="836" spans="1:12" ht="13.2" x14ac:dyDescent="0.25">
      <c r="A836" s="351">
        <v>833</v>
      </c>
      <c r="B836" s="352"/>
      <c r="C836" s="353"/>
      <c r="D836" s="354"/>
      <c r="E836" s="353"/>
      <c r="F836" s="367"/>
      <c r="G836" s="368"/>
      <c r="H836" s="392" t="str">
        <f t="shared" si="12"/>
        <v/>
      </c>
      <c r="I836" s="355"/>
      <c r="J836" s="356"/>
      <c r="K836" s="355"/>
      <c r="L836" s="352"/>
    </row>
    <row r="837" spans="1:12" ht="13.2" x14ac:dyDescent="0.25">
      <c r="A837" s="351">
        <v>834</v>
      </c>
      <c r="B837" s="352"/>
      <c r="C837" s="353"/>
      <c r="D837" s="354"/>
      <c r="E837" s="353"/>
      <c r="F837" s="367"/>
      <c r="G837" s="368"/>
      <c r="H837" s="392" t="str">
        <f t="shared" ref="H837:H900" si="13">IF(G837="","",IF(LEN(G837)&gt;14,G837,REPLACE(REPLACE(G837,1,3,"XXX"),13,2,"XX")))</f>
        <v/>
      </c>
      <c r="I837" s="355"/>
      <c r="J837" s="356"/>
      <c r="K837" s="355"/>
      <c r="L837" s="352"/>
    </row>
    <row r="838" spans="1:12" ht="13.2" x14ac:dyDescent="0.25">
      <c r="A838" s="351">
        <v>835</v>
      </c>
      <c r="B838" s="352"/>
      <c r="C838" s="353"/>
      <c r="D838" s="354"/>
      <c r="E838" s="353"/>
      <c r="F838" s="367"/>
      <c r="G838" s="368"/>
      <c r="H838" s="392" t="str">
        <f t="shared" si="13"/>
        <v/>
      </c>
      <c r="I838" s="355"/>
      <c r="J838" s="356"/>
      <c r="K838" s="355"/>
      <c r="L838" s="352"/>
    </row>
    <row r="839" spans="1:12" ht="13.2" x14ac:dyDescent="0.25">
      <c r="A839" s="351">
        <v>836</v>
      </c>
      <c r="B839" s="352"/>
      <c r="C839" s="353"/>
      <c r="D839" s="354"/>
      <c r="E839" s="353"/>
      <c r="F839" s="367"/>
      <c r="G839" s="368"/>
      <c r="H839" s="392" t="str">
        <f t="shared" si="13"/>
        <v/>
      </c>
      <c r="I839" s="355"/>
      <c r="J839" s="356"/>
      <c r="K839" s="355"/>
      <c r="L839" s="352"/>
    </row>
    <row r="840" spans="1:12" ht="13.2" x14ac:dyDescent="0.25">
      <c r="A840" s="351">
        <v>837</v>
      </c>
      <c r="B840" s="352"/>
      <c r="C840" s="353"/>
      <c r="D840" s="354"/>
      <c r="E840" s="353"/>
      <c r="F840" s="367"/>
      <c r="G840" s="368"/>
      <c r="H840" s="392" t="str">
        <f t="shared" si="13"/>
        <v/>
      </c>
      <c r="I840" s="355"/>
      <c r="J840" s="356"/>
      <c r="K840" s="355"/>
      <c r="L840" s="352"/>
    </row>
    <row r="841" spans="1:12" ht="13.2" x14ac:dyDescent="0.25">
      <c r="A841" s="351">
        <v>838</v>
      </c>
      <c r="B841" s="352"/>
      <c r="C841" s="353"/>
      <c r="D841" s="354"/>
      <c r="E841" s="353"/>
      <c r="F841" s="367"/>
      <c r="G841" s="368"/>
      <c r="H841" s="392" t="str">
        <f t="shared" si="13"/>
        <v/>
      </c>
      <c r="I841" s="355"/>
      <c r="J841" s="356"/>
      <c r="K841" s="355"/>
      <c r="L841" s="352"/>
    </row>
    <row r="842" spans="1:12" ht="13.2" x14ac:dyDescent="0.25">
      <c r="A842" s="351">
        <v>839</v>
      </c>
      <c r="B842" s="352"/>
      <c r="C842" s="353"/>
      <c r="D842" s="354"/>
      <c r="E842" s="353"/>
      <c r="F842" s="367"/>
      <c r="G842" s="368"/>
      <c r="H842" s="392" t="str">
        <f t="shared" si="13"/>
        <v/>
      </c>
      <c r="I842" s="355"/>
      <c r="J842" s="356"/>
      <c r="K842" s="355"/>
      <c r="L842" s="352"/>
    </row>
    <row r="843" spans="1:12" ht="13.2" x14ac:dyDescent="0.25">
      <c r="A843" s="351">
        <v>840</v>
      </c>
      <c r="B843" s="352"/>
      <c r="C843" s="353"/>
      <c r="D843" s="354"/>
      <c r="E843" s="353"/>
      <c r="F843" s="367"/>
      <c r="G843" s="368"/>
      <c r="H843" s="392" t="str">
        <f t="shared" si="13"/>
        <v/>
      </c>
      <c r="I843" s="355"/>
      <c r="J843" s="356"/>
      <c r="K843" s="355"/>
      <c r="L843" s="352"/>
    </row>
    <row r="844" spans="1:12" ht="13.2" x14ac:dyDescent="0.25">
      <c r="A844" s="351">
        <v>841</v>
      </c>
      <c r="B844" s="352"/>
      <c r="C844" s="353"/>
      <c r="D844" s="354"/>
      <c r="E844" s="353"/>
      <c r="F844" s="367"/>
      <c r="G844" s="368"/>
      <c r="H844" s="392" t="str">
        <f t="shared" si="13"/>
        <v/>
      </c>
      <c r="I844" s="355"/>
      <c r="J844" s="356"/>
      <c r="K844" s="355"/>
      <c r="L844" s="352"/>
    </row>
    <row r="845" spans="1:12" ht="13.2" x14ac:dyDescent="0.25">
      <c r="A845" s="351">
        <v>842</v>
      </c>
      <c r="B845" s="352"/>
      <c r="C845" s="353"/>
      <c r="D845" s="354"/>
      <c r="E845" s="353"/>
      <c r="F845" s="367"/>
      <c r="G845" s="368"/>
      <c r="H845" s="392" t="str">
        <f t="shared" si="13"/>
        <v/>
      </c>
      <c r="I845" s="355"/>
      <c r="J845" s="356"/>
      <c r="K845" s="355"/>
      <c r="L845" s="352"/>
    </row>
    <row r="846" spans="1:12" ht="13.2" x14ac:dyDescent="0.25">
      <c r="A846" s="351">
        <v>843</v>
      </c>
      <c r="B846" s="352"/>
      <c r="C846" s="353"/>
      <c r="D846" s="354"/>
      <c r="E846" s="353"/>
      <c r="F846" s="367"/>
      <c r="G846" s="368"/>
      <c r="H846" s="392" t="str">
        <f t="shared" si="13"/>
        <v/>
      </c>
      <c r="I846" s="355"/>
      <c r="J846" s="356"/>
      <c r="K846" s="355"/>
      <c r="L846" s="352"/>
    </row>
    <row r="847" spans="1:12" ht="13.2" x14ac:dyDescent="0.25">
      <c r="A847" s="351">
        <v>844</v>
      </c>
      <c r="B847" s="352"/>
      <c r="C847" s="353"/>
      <c r="D847" s="354"/>
      <c r="E847" s="353"/>
      <c r="F847" s="367"/>
      <c r="G847" s="368"/>
      <c r="H847" s="392" t="str">
        <f t="shared" si="13"/>
        <v/>
      </c>
      <c r="I847" s="355"/>
      <c r="J847" s="356"/>
      <c r="K847" s="355"/>
      <c r="L847" s="352"/>
    </row>
    <row r="848" spans="1:12" ht="13.2" x14ac:dyDescent="0.25">
      <c r="A848" s="351">
        <v>845</v>
      </c>
      <c r="B848" s="352"/>
      <c r="C848" s="353"/>
      <c r="D848" s="354"/>
      <c r="E848" s="353"/>
      <c r="F848" s="367"/>
      <c r="G848" s="368"/>
      <c r="H848" s="392" t="str">
        <f t="shared" si="13"/>
        <v/>
      </c>
      <c r="I848" s="355"/>
      <c r="J848" s="356"/>
      <c r="K848" s="355"/>
      <c r="L848" s="352"/>
    </row>
    <row r="849" spans="1:12" ht="13.2" x14ac:dyDescent="0.25">
      <c r="A849" s="351">
        <v>846</v>
      </c>
      <c r="B849" s="352"/>
      <c r="C849" s="353"/>
      <c r="D849" s="354"/>
      <c r="E849" s="353"/>
      <c r="F849" s="367"/>
      <c r="G849" s="368"/>
      <c r="H849" s="392" t="str">
        <f t="shared" si="13"/>
        <v/>
      </c>
      <c r="I849" s="355"/>
      <c r="J849" s="356"/>
      <c r="K849" s="355"/>
      <c r="L849" s="352"/>
    </row>
    <row r="850" spans="1:12" ht="13.2" x14ac:dyDescent="0.25">
      <c r="A850" s="351">
        <v>847</v>
      </c>
      <c r="B850" s="352"/>
      <c r="C850" s="353"/>
      <c r="D850" s="354"/>
      <c r="E850" s="353"/>
      <c r="F850" s="367"/>
      <c r="G850" s="368"/>
      <c r="H850" s="392" t="str">
        <f t="shared" si="13"/>
        <v/>
      </c>
      <c r="I850" s="355"/>
      <c r="J850" s="356"/>
      <c r="K850" s="355"/>
      <c r="L850" s="352"/>
    </row>
    <row r="851" spans="1:12" ht="13.2" x14ac:dyDescent="0.25">
      <c r="A851" s="351">
        <v>848</v>
      </c>
      <c r="B851" s="352"/>
      <c r="C851" s="353"/>
      <c r="D851" s="354"/>
      <c r="E851" s="353"/>
      <c r="F851" s="367"/>
      <c r="G851" s="368"/>
      <c r="H851" s="392" t="str">
        <f t="shared" si="13"/>
        <v/>
      </c>
      <c r="I851" s="355"/>
      <c r="J851" s="356"/>
      <c r="K851" s="355"/>
      <c r="L851" s="352"/>
    </row>
    <row r="852" spans="1:12" ht="13.2" x14ac:dyDescent="0.25">
      <c r="A852" s="351">
        <v>849</v>
      </c>
      <c r="B852" s="352"/>
      <c r="C852" s="353"/>
      <c r="D852" s="354"/>
      <c r="E852" s="353"/>
      <c r="F852" s="367"/>
      <c r="G852" s="368"/>
      <c r="H852" s="392" t="str">
        <f t="shared" si="13"/>
        <v/>
      </c>
      <c r="I852" s="355"/>
      <c r="J852" s="356"/>
      <c r="K852" s="355"/>
      <c r="L852" s="352"/>
    </row>
    <row r="853" spans="1:12" ht="13.2" x14ac:dyDescent="0.25">
      <c r="A853" s="351">
        <v>850</v>
      </c>
      <c r="B853" s="352"/>
      <c r="C853" s="353"/>
      <c r="D853" s="354"/>
      <c r="E853" s="353"/>
      <c r="F853" s="367"/>
      <c r="G853" s="368"/>
      <c r="H853" s="392" t="str">
        <f t="shared" si="13"/>
        <v/>
      </c>
      <c r="I853" s="355"/>
      <c r="J853" s="356"/>
      <c r="K853" s="355"/>
      <c r="L853" s="352"/>
    </row>
    <row r="854" spans="1:12" ht="13.2" x14ac:dyDescent="0.25">
      <c r="A854" s="351">
        <v>851</v>
      </c>
      <c r="B854" s="352"/>
      <c r="C854" s="353"/>
      <c r="D854" s="354"/>
      <c r="E854" s="353"/>
      <c r="F854" s="367"/>
      <c r="G854" s="368"/>
      <c r="H854" s="392" t="str">
        <f t="shared" si="13"/>
        <v/>
      </c>
      <c r="I854" s="355"/>
      <c r="J854" s="356"/>
      <c r="K854" s="355"/>
      <c r="L854" s="352"/>
    </row>
    <row r="855" spans="1:12" ht="13.2" x14ac:dyDescent="0.25">
      <c r="A855" s="351">
        <v>852</v>
      </c>
      <c r="B855" s="352"/>
      <c r="C855" s="353"/>
      <c r="D855" s="354"/>
      <c r="E855" s="353"/>
      <c r="F855" s="367"/>
      <c r="G855" s="368"/>
      <c r="H855" s="392" t="str">
        <f t="shared" si="13"/>
        <v/>
      </c>
      <c r="I855" s="355"/>
      <c r="J855" s="356"/>
      <c r="K855" s="355"/>
      <c r="L855" s="352"/>
    </row>
    <row r="856" spans="1:12" ht="13.2" x14ac:dyDescent="0.25">
      <c r="A856" s="351">
        <v>853</v>
      </c>
      <c r="B856" s="352"/>
      <c r="C856" s="353"/>
      <c r="D856" s="354"/>
      <c r="E856" s="353"/>
      <c r="F856" s="367"/>
      <c r="G856" s="368"/>
      <c r="H856" s="392" t="str">
        <f t="shared" si="13"/>
        <v/>
      </c>
      <c r="I856" s="355"/>
      <c r="J856" s="356"/>
      <c r="K856" s="355"/>
      <c r="L856" s="352"/>
    </row>
    <row r="857" spans="1:12" ht="13.2" x14ac:dyDescent="0.25">
      <c r="A857" s="351">
        <v>854</v>
      </c>
      <c r="B857" s="352"/>
      <c r="C857" s="353"/>
      <c r="D857" s="354"/>
      <c r="E857" s="353"/>
      <c r="F857" s="367"/>
      <c r="G857" s="368"/>
      <c r="H857" s="392" t="str">
        <f t="shared" si="13"/>
        <v/>
      </c>
      <c r="I857" s="355"/>
      <c r="J857" s="356"/>
      <c r="K857" s="355"/>
      <c r="L857" s="352"/>
    </row>
    <row r="858" spans="1:12" ht="13.2" x14ac:dyDescent="0.25">
      <c r="A858" s="351">
        <v>855</v>
      </c>
      <c r="B858" s="352"/>
      <c r="C858" s="353"/>
      <c r="D858" s="354"/>
      <c r="E858" s="353"/>
      <c r="F858" s="367"/>
      <c r="G858" s="368"/>
      <c r="H858" s="392" t="str">
        <f t="shared" si="13"/>
        <v/>
      </c>
      <c r="I858" s="355"/>
      <c r="J858" s="356"/>
      <c r="K858" s="355"/>
      <c r="L858" s="352"/>
    </row>
    <row r="859" spans="1:12" ht="13.2" x14ac:dyDescent="0.25">
      <c r="A859" s="351">
        <v>856</v>
      </c>
      <c r="B859" s="352"/>
      <c r="C859" s="353"/>
      <c r="D859" s="354"/>
      <c r="E859" s="353"/>
      <c r="F859" s="367"/>
      <c r="G859" s="368"/>
      <c r="H859" s="392" t="str">
        <f t="shared" si="13"/>
        <v/>
      </c>
      <c r="I859" s="355"/>
      <c r="J859" s="356"/>
      <c r="K859" s="355"/>
      <c r="L859" s="352"/>
    </row>
    <row r="860" spans="1:12" ht="13.2" x14ac:dyDescent="0.25">
      <c r="A860" s="351">
        <v>857</v>
      </c>
      <c r="B860" s="352"/>
      <c r="C860" s="353"/>
      <c r="D860" s="354"/>
      <c r="E860" s="353"/>
      <c r="F860" s="367"/>
      <c r="G860" s="368"/>
      <c r="H860" s="392" t="str">
        <f t="shared" si="13"/>
        <v/>
      </c>
      <c r="I860" s="355"/>
      <c r="J860" s="356"/>
      <c r="K860" s="355"/>
      <c r="L860" s="352"/>
    </row>
    <row r="861" spans="1:12" ht="13.2" x14ac:dyDescent="0.25">
      <c r="A861" s="351">
        <v>858</v>
      </c>
      <c r="B861" s="352"/>
      <c r="C861" s="353"/>
      <c r="D861" s="354"/>
      <c r="E861" s="353"/>
      <c r="F861" s="367"/>
      <c r="G861" s="368"/>
      <c r="H861" s="392" t="str">
        <f t="shared" si="13"/>
        <v/>
      </c>
      <c r="I861" s="355"/>
      <c r="J861" s="356"/>
      <c r="K861" s="355"/>
      <c r="L861" s="352"/>
    </row>
    <row r="862" spans="1:12" ht="13.2" x14ac:dyDescent="0.25">
      <c r="A862" s="351">
        <v>859</v>
      </c>
      <c r="B862" s="352"/>
      <c r="C862" s="353"/>
      <c r="D862" s="354"/>
      <c r="E862" s="353"/>
      <c r="F862" s="367"/>
      <c r="G862" s="368"/>
      <c r="H862" s="392" t="str">
        <f t="shared" si="13"/>
        <v/>
      </c>
      <c r="I862" s="355"/>
      <c r="J862" s="356"/>
      <c r="K862" s="355"/>
      <c r="L862" s="352"/>
    </row>
    <row r="863" spans="1:12" ht="13.2" x14ac:dyDescent="0.25">
      <c r="A863" s="351">
        <v>860</v>
      </c>
      <c r="B863" s="352"/>
      <c r="C863" s="353"/>
      <c r="D863" s="354"/>
      <c r="E863" s="353"/>
      <c r="F863" s="367"/>
      <c r="G863" s="368"/>
      <c r="H863" s="392" t="str">
        <f t="shared" si="13"/>
        <v/>
      </c>
      <c r="I863" s="355"/>
      <c r="J863" s="356"/>
      <c r="K863" s="355"/>
      <c r="L863" s="352"/>
    </row>
    <row r="864" spans="1:12" ht="13.2" x14ac:dyDescent="0.25">
      <c r="A864" s="351">
        <v>861</v>
      </c>
      <c r="B864" s="352"/>
      <c r="C864" s="353"/>
      <c r="D864" s="354"/>
      <c r="E864" s="353"/>
      <c r="F864" s="367"/>
      <c r="G864" s="368"/>
      <c r="H864" s="392" t="str">
        <f t="shared" si="13"/>
        <v/>
      </c>
      <c r="I864" s="355"/>
      <c r="J864" s="356"/>
      <c r="K864" s="355"/>
      <c r="L864" s="352"/>
    </row>
    <row r="865" spans="1:12" ht="13.2" x14ac:dyDescent="0.25">
      <c r="A865" s="351">
        <v>862</v>
      </c>
      <c r="B865" s="352"/>
      <c r="C865" s="353"/>
      <c r="D865" s="354"/>
      <c r="E865" s="353"/>
      <c r="F865" s="367"/>
      <c r="G865" s="368"/>
      <c r="H865" s="392" t="str">
        <f t="shared" si="13"/>
        <v/>
      </c>
      <c r="I865" s="355"/>
      <c r="J865" s="356"/>
      <c r="K865" s="355"/>
      <c r="L865" s="352"/>
    </row>
    <row r="866" spans="1:12" ht="13.2" x14ac:dyDescent="0.25">
      <c r="A866" s="351">
        <v>863</v>
      </c>
      <c r="B866" s="352"/>
      <c r="C866" s="353"/>
      <c r="D866" s="354"/>
      <c r="E866" s="353"/>
      <c r="F866" s="367"/>
      <c r="G866" s="368"/>
      <c r="H866" s="392" t="str">
        <f t="shared" si="13"/>
        <v/>
      </c>
      <c r="I866" s="355"/>
      <c r="J866" s="356"/>
      <c r="K866" s="355"/>
      <c r="L866" s="352"/>
    </row>
    <row r="867" spans="1:12" ht="13.2" x14ac:dyDescent="0.25">
      <c r="A867" s="351">
        <v>864</v>
      </c>
      <c r="B867" s="352"/>
      <c r="C867" s="353"/>
      <c r="D867" s="354"/>
      <c r="E867" s="353"/>
      <c r="F867" s="367"/>
      <c r="G867" s="368"/>
      <c r="H867" s="392" t="str">
        <f t="shared" si="13"/>
        <v/>
      </c>
      <c r="I867" s="355"/>
      <c r="J867" s="356"/>
      <c r="K867" s="355"/>
      <c r="L867" s="352"/>
    </row>
    <row r="868" spans="1:12" ht="13.2" x14ac:dyDescent="0.25">
      <c r="A868" s="351">
        <v>865</v>
      </c>
      <c r="B868" s="352"/>
      <c r="C868" s="353"/>
      <c r="D868" s="354"/>
      <c r="E868" s="353"/>
      <c r="F868" s="367"/>
      <c r="G868" s="368"/>
      <c r="H868" s="392" t="str">
        <f t="shared" si="13"/>
        <v/>
      </c>
      <c r="I868" s="355"/>
      <c r="J868" s="356"/>
      <c r="K868" s="355"/>
      <c r="L868" s="352"/>
    </row>
    <row r="869" spans="1:12" ht="13.2" x14ac:dyDescent="0.25">
      <c r="A869" s="351">
        <v>866</v>
      </c>
      <c r="B869" s="352"/>
      <c r="C869" s="353"/>
      <c r="D869" s="354"/>
      <c r="E869" s="353"/>
      <c r="F869" s="367"/>
      <c r="G869" s="368"/>
      <c r="H869" s="392" t="str">
        <f t="shared" si="13"/>
        <v/>
      </c>
      <c r="I869" s="355"/>
      <c r="J869" s="356"/>
      <c r="K869" s="355"/>
      <c r="L869" s="352"/>
    </row>
    <row r="870" spans="1:12" ht="13.2" x14ac:dyDescent="0.25">
      <c r="A870" s="351">
        <v>867</v>
      </c>
      <c r="B870" s="352"/>
      <c r="C870" s="353"/>
      <c r="D870" s="354"/>
      <c r="E870" s="353"/>
      <c r="F870" s="367"/>
      <c r="G870" s="368"/>
      <c r="H870" s="392" t="str">
        <f t="shared" si="13"/>
        <v/>
      </c>
      <c r="I870" s="355"/>
      <c r="J870" s="356"/>
      <c r="K870" s="355"/>
      <c r="L870" s="352"/>
    </row>
    <row r="871" spans="1:12" ht="13.2" x14ac:dyDescent="0.25">
      <c r="A871" s="351">
        <v>868</v>
      </c>
      <c r="B871" s="352"/>
      <c r="C871" s="353"/>
      <c r="D871" s="354"/>
      <c r="E871" s="353"/>
      <c r="F871" s="367"/>
      <c r="G871" s="368"/>
      <c r="H871" s="392" t="str">
        <f t="shared" si="13"/>
        <v/>
      </c>
      <c r="I871" s="355"/>
      <c r="J871" s="356"/>
      <c r="K871" s="355"/>
      <c r="L871" s="352"/>
    </row>
    <row r="872" spans="1:12" ht="13.2" x14ac:dyDescent="0.25">
      <c r="A872" s="351">
        <v>869</v>
      </c>
      <c r="B872" s="352"/>
      <c r="C872" s="353"/>
      <c r="D872" s="354"/>
      <c r="E872" s="353"/>
      <c r="F872" s="367"/>
      <c r="G872" s="368"/>
      <c r="H872" s="392" t="str">
        <f t="shared" si="13"/>
        <v/>
      </c>
      <c r="I872" s="355"/>
      <c r="J872" s="356"/>
      <c r="K872" s="355"/>
      <c r="L872" s="352"/>
    </row>
    <row r="873" spans="1:12" ht="13.2" x14ac:dyDescent="0.25">
      <c r="A873" s="351">
        <v>870</v>
      </c>
      <c r="B873" s="352"/>
      <c r="C873" s="353"/>
      <c r="D873" s="354"/>
      <c r="E873" s="353"/>
      <c r="F873" s="367"/>
      <c r="G873" s="368"/>
      <c r="H873" s="392" t="str">
        <f t="shared" si="13"/>
        <v/>
      </c>
      <c r="I873" s="355"/>
      <c r="J873" s="356"/>
      <c r="K873" s="355"/>
      <c r="L873" s="352"/>
    </row>
    <row r="874" spans="1:12" ht="13.2" x14ac:dyDescent="0.25">
      <c r="A874" s="351">
        <v>871</v>
      </c>
      <c r="B874" s="352"/>
      <c r="C874" s="353"/>
      <c r="D874" s="354"/>
      <c r="E874" s="353"/>
      <c r="F874" s="367"/>
      <c r="G874" s="368"/>
      <c r="H874" s="392" t="str">
        <f t="shared" si="13"/>
        <v/>
      </c>
      <c r="I874" s="355"/>
      <c r="J874" s="356"/>
      <c r="K874" s="355"/>
      <c r="L874" s="352"/>
    </row>
    <row r="875" spans="1:12" ht="13.2" x14ac:dyDescent="0.25">
      <c r="A875" s="351">
        <v>872</v>
      </c>
      <c r="B875" s="352"/>
      <c r="C875" s="353"/>
      <c r="D875" s="354"/>
      <c r="E875" s="353"/>
      <c r="F875" s="367"/>
      <c r="G875" s="368"/>
      <c r="H875" s="392" t="str">
        <f t="shared" si="13"/>
        <v/>
      </c>
      <c r="I875" s="355"/>
      <c r="J875" s="356"/>
      <c r="K875" s="355"/>
      <c r="L875" s="352"/>
    </row>
    <row r="876" spans="1:12" ht="13.2" x14ac:dyDescent="0.25">
      <c r="A876" s="351">
        <v>873</v>
      </c>
      <c r="B876" s="352"/>
      <c r="C876" s="353"/>
      <c r="D876" s="354"/>
      <c r="E876" s="353"/>
      <c r="F876" s="367"/>
      <c r="G876" s="368"/>
      <c r="H876" s="392" t="str">
        <f t="shared" si="13"/>
        <v/>
      </c>
      <c r="I876" s="355"/>
      <c r="J876" s="356"/>
      <c r="K876" s="355"/>
      <c r="L876" s="352"/>
    </row>
    <row r="877" spans="1:12" ht="13.2" x14ac:dyDescent="0.25">
      <c r="A877" s="351">
        <v>874</v>
      </c>
      <c r="B877" s="352"/>
      <c r="C877" s="353"/>
      <c r="D877" s="354"/>
      <c r="E877" s="353"/>
      <c r="F877" s="367"/>
      <c r="G877" s="368"/>
      <c r="H877" s="392" t="str">
        <f t="shared" si="13"/>
        <v/>
      </c>
      <c r="I877" s="355"/>
      <c r="J877" s="356"/>
      <c r="K877" s="355"/>
      <c r="L877" s="352"/>
    </row>
    <row r="878" spans="1:12" ht="13.2" x14ac:dyDescent="0.25">
      <c r="A878" s="351">
        <v>875</v>
      </c>
      <c r="B878" s="352"/>
      <c r="C878" s="353"/>
      <c r="D878" s="354"/>
      <c r="E878" s="353"/>
      <c r="F878" s="367"/>
      <c r="G878" s="368"/>
      <c r="H878" s="392" t="str">
        <f t="shared" si="13"/>
        <v/>
      </c>
      <c r="I878" s="355"/>
      <c r="J878" s="356"/>
      <c r="K878" s="355"/>
      <c r="L878" s="352"/>
    </row>
    <row r="879" spans="1:12" ht="13.2" x14ac:dyDescent="0.25">
      <c r="A879" s="351">
        <v>876</v>
      </c>
      <c r="B879" s="352"/>
      <c r="C879" s="353"/>
      <c r="D879" s="354"/>
      <c r="E879" s="353"/>
      <c r="F879" s="367"/>
      <c r="G879" s="368"/>
      <c r="H879" s="392" t="str">
        <f t="shared" si="13"/>
        <v/>
      </c>
      <c r="I879" s="355"/>
      <c r="J879" s="356"/>
      <c r="K879" s="355"/>
      <c r="L879" s="352"/>
    </row>
    <row r="880" spans="1:12" ht="13.2" x14ac:dyDescent="0.25">
      <c r="A880" s="351">
        <v>877</v>
      </c>
      <c r="B880" s="352"/>
      <c r="C880" s="353"/>
      <c r="D880" s="354"/>
      <c r="E880" s="353"/>
      <c r="F880" s="367"/>
      <c r="G880" s="368"/>
      <c r="H880" s="392" t="str">
        <f t="shared" si="13"/>
        <v/>
      </c>
      <c r="I880" s="355"/>
      <c r="J880" s="356"/>
      <c r="K880" s="355"/>
      <c r="L880" s="352"/>
    </row>
    <row r="881" spans="1:12" ht="13.2" x14ac:dyDescent="0.25">
      <c r="A881" s="351">
        <v>878</v>
      </c>
      <c r="B881" s="352"/>
      <c r="C881" s="353"/>
      <c r="D881" s="354"/>
      <c r="E881" s="353"/>
      <c r="F881" s="367"/>
      <c r="G881" s="368"/>
      <c r="H881" s="392" t="str">
        <f t="shared" si="13"/>
        <v/>
      </c>
      <c r="I881" s="355"/>
      <c r="J881" s="356"/>
      <c r="K881" s="355"/>
      <c r="L881" s="352"/>
    </row>
    <row r="882" spans="1:12" ht="13.2" x14ac:dyDescent="0.25">
      <c r="A882" s="351">
        <v>879</v>
      </c>
      <c r="B882" s="352"/>
      <c r="C882" s="353"/>
      <c r="D882" s="354"/>
      <c r="E882" s="353"/>
      <c r="F882" s="367"/>
      <c r="G882" s="368"/>
      <c r="H882" s="392" t="str">
        <f t="shared" si="13"/>
        <v/>
      </c>
      <c r="I882" s="355"/>
      <c r="J882" s="356"/>
      <c r="K882" s="355"/>
      <c r="L882" s="352"/>
    </row>
    <row r="883" spans="1:12" ht="13.2" x14ac:dyDescent="0.25">
      <c r="A883" s="351">
        <v>880</v>
      </c>
      <c r="B883" s="352"/>
      <c r="C883" s="353"/>
      <c r="D883" s="354"/>
      <c r="E883" s="353"/>
      <c r="F883" s="367"/>
      <c r="G883" s="368"/>
      <c r="H883" s="392" t="str">
        <f t="shared" si="13"/>
        <v/>
      </c>
      <c r="I883" s="355"/>
      <c r="J883" s="356"/>
      <c r="K883" s="355"/>
      <c r="L883" s="352"/>
    </row>
    <row r="884" spans="1:12" ht="13.2" x14ac:dyDescent="0.25">
      <c r="A884" s="351">
        <v>881</v>
      </c>
      <c r="B884" s="352"/>
      <c r="C884" s="353"/>
      <c r="D884" s="354"/>
      <c r="E884" s="353"/>
      <c r="F884" s="367"/>
      <c r="G884" s="368"/>
      <c r="H884" s="392" t="str">
        <f t="shared" si="13"/>
        <v/>
      </c>
      <c r="I884" s="355"/>
      <c r="J884" s="356"/>
      <c r="K884" s="355"/>
      <c r="L884" s="352"/>
    </row>
    <row r="885" spans="1:12" ht="13.2" x14ac:dyDescent="0.25">
      <c r="A885" s="351">
        <v>882</v>
      </c>
      <c r="B885" s="352"/>
      <c r="C885" s="353"/>
      <c r="D885" s="354"/>
      <c r="E885" s="353"/>
      <c r="F885" s="367"/>
      <c r="G885" s="368"/>
      <c r="H885" s="392" t="str">
        <f t="shared" si="13"/>
        <v/>
      </c>
      <c r="I885" s="355"/>
      <c r="J885" s="356"/>
      <c r="K885" s="355"/>
      <c r="L885" s="352"/>
    </row>
    <row r="886" spans="1:12" ht="13.2" x14ac:dyDescent="0.25">
      <c r="A886" s="351">
        <v>883</v>
      </c>
      <c r="B886" s="352"/>
      <c r="C886" s="353"/>
      <c r="D886" s="354"/>
      <c r="E886" s="353"/>
      <c r="F886" s="367"/>
      <c r="G886" s="368"/>
      <c r="H886" s="392" t="str">
        <f t="shared" si="13"/>
        <v/>
      </c>
      <c r="I886" s="355"/>
      <c r="J886" s="356"/>
      <c r="K886" s="355"/>
      <c r="L886" s="352"/>
    </row>
    <row r="887" spans="1:12" ht="13.2" x14ac:dyDescent="0.25">
      <c r="A887" s="351">
        <v>884</v>
      </c>
      <c r="B887" s="352"/>
      <c r="C887" s="353"/>
      <c r="D887" s="354"/>
      <c r="E887" s="353"/>
      <c r="F887" s="367"/>
      <c r="G887" s="368"/>
      <c r="H887" s="392" t="str">
        <f t="shared" si="13"/>
        <v/>
      </c>
      <c r="I887" s="355"/>
      <c r="J887" s="356"/>
      <c r="K887" s="355"/>
      <c r="L887" s="352"/>
    </row>
    <row r="888" spans="1:12" ht="13.2" x14ac:dyDescent="0.25">
      <c r="A888" s="351">
        <v>885</v>
      </c>
      <c r="B888" s="352"/>
      <c r="C888" s="353"/>
      <c r="D888" s="354"/>
      <c r="E888" s="353"/>
      <c r="F888" s="367"/>
      <c r="G888" s="368"/>
      <c r="H888" s="392" t="str">
        <f t="shared" si="13"/>
        <v/>
      </c>
      <c r="I888" s="355"/>
      <c r="J888" s="356"/>
      <c r="K888" s="355"/>
      <c r="L888" s="352"/>
    </row>
    <row r="889" spans="1:12" ht="13.2" x14ac:dyDescent="0.25">
      <c r="A889" s="351">
        <v>886</v>
      </c>
      <c r="B889" s="352"/>
      <c r="C889" s="353"/>
      <c r="D889" s="354"/>
      <c r="E889" s="353"/>
      <c r="F889" s="367"/>
      <c r="G889" s="368"/>
      <c r="H889" s="392" t="str">
        <f t="shared" si="13"/>
        <v/>
      </c>
      <c r="I889" s="355"/>
      <c r="J889" s="356"/>
      <c r="K889" s="355"/>
      <c r="L889" s="352"/>
    </row>
    <row r="890" spans="1:12" ht="13.2" x14ac:dyDescent="0.25">
      <c r="A890" s="351">
        <v>887</v>
      </c>
      <c r="B890" s="352"/>
      <c r="C890" s="353"/>
      <c r="D890" s="354"/>
      <c r="E890" s="353"/>
      <c r="F890" s="367"/>
      <c r="G890" s="368"/>
      <c r="H890" s="392" t="str">
        <f t="shared" si="13"/>
        <v/>
      </c>
      <c r="I890" s="355"/>
      <c r="J890" s="356"/>
      <c r="K890" s="355"/>
      <c r="L890" s="352"/>
    </row>
    <row r="891" spans="1:12" ht="13.2" x14ac:dyDescent="0.25">
      <c r="A891" s="351">
        <v>888</v>
      </c>
      <c r="B891" s="352"/>
      <c r="C891" s="353"/>
      <c r="D891" s="354"/>
      <c r="E891" s="353"/>
      <c r="F891" s="367"/>
      <c r="G891" s="368"/>
      <c r="H891" s="392" t="str">
        <f t="shared" si="13"/>
        <v/>
      </c>
      <c r="I891" s="355"/>
      <c r="J891" s="356"/>
      <c r="K891" s="355"/>
      <c r="L891" s="352"/>
    </row>
    <row r="892" spans="1:12" ht="13.2" x14ac:dyDescent="0.25">
      <c r="A892" s="351">
        <v>889</v>
      </c>
      <c r="B892" s="352"/>
      <c r="C892" s="353"/>
      <c r="D892" s="354"/>
      <c r="E892" s="353"/>
      <c r="F892" s="367"/>
      <c r="G892" s="368"/>
      <c r="H892" s="392" t="str">
        <f t="shared" si="13"/>
        <v/>
      </c>
      <c r="I892" s="355"/>
      <c r="J892" s="356"/>
      <c r="K892" s="355"/>
      <c r="L892" s="352"/>
    </row>
    <row r="893" spans="1:12" ht="13.2" x14ac:dyDescent="0.25">
      <c r="A893" s="351">
        <v>890</v>
      </c>
      <c r="B893" s="352"/>
      <c r="C893" s="353"/>
      <c r="D893" s="354"/>
      <c r="E893" s="353"/>
      <c r="F893" s="367"/>
      <c r="G893" s="368"/>
      <c r="H893" s="392" t="str">
        <f t="shared" si="13"/>
        <v/>
      </c>
      <c r="I893" s="355"/>
      <c r="J893" s="356"/>
      <c r="K893" s="355"/>
      <c r="L893" s="352"/>
    </row>
    <row r="894" spans="1:12" ht="13.2" x14ac:dyDescent="0.25">
      <c r="A894" s="351">
        <v>891</v>
      </c>
      <c r="B894" s="352"/>
      <c r="C894" s="353"/>
      <c r="D894" s="354"/>
      <c r="E894" s="353"/>
      <c r="F894" s="367"/>
      <c r="G894" s="368"/>
      <c r="H894" s="392" t="str">
        <f t="shared" si="13"/>
        <v/>
      </c>
      <c r="I894" s="355"/>
      <c r="J894" s="356"/>
      <c r="K894" s="355"/>
      <c r="L894" s="352"/>
    </row>
    <row r="895" spans="1:12" ht="13.2" x14ac:dyDescent="0.25">
      <c r="A895" s="351">
        <v>892</v>
      </c>
      <c r="B895" s="352"/>
      <c r="C895" s="353"/>
      <c r="D895" s="354"/>
      <c r="E895" s="353"/>
      <c r="F895" s="367"/>
      <c r="G895" s="368"/>
      <c r="H895" s="392" t="str">
        <f t="shared" si="13"/>
        <v/>
      </c>
      <c r="I895" s="355"/>
      <c r="J895" s="356"/>
      <c r="K895" s="355"/>
      <c r="L895" s="352"/>
    </row>
    <row r="896" spans="1:12" ht="13.2" x14ac:dyDescent="0.25">
      <c r="A896" s="351">
        <v>893</v>
      </c>
      <c r="B896" s="352"/>
      <c r="C896" s="353"/>
      <c r="D896" s="354"/>
      <c r="E896" s="353"/>
      <c r="F896" s="367"/>
      <c r="G896" s="368"/>
      <c r="H896" s="392" t="str">
        <f t="shared" si="13"/>
        <v/>
      </c>
      <c r="I896" s="355"/>
      <c r="J896" s="356"/>
      <c r="K896" s="355"/>
      <c r="L896" s="352"/>
    </row>
    <row r="897" spans="1:12" ht="13.2" x14ac:dyDescent="0.25">
      <c r="A897" s="351">
        <v>894</v>
      </c>
      <c r="B897" s="352"/>
      <c r="C897" s="353"/>
      <c r="D897" s="354"/>
      <c r="E897" s="353"/>
      <c r="F897" s="367"/>
      <c r="G897" s="368"/>
      <c r="H897" s="392" t="str">
        <f t="shared" si="13"/>
        <v/>
      </c>
      <c r="I897" s="355"/>
      <c r="J897" s="356"/>
      <c r="K897" s="355"/>
      <c r="L897" s="352"/>
    </row>
    <row r="898" spans="1:12" ht="13.2" x14ac:dyDescent="0.25">
      <c r="A898" s="351">
        <v>895</v>
      </c>
      <c r="B898" s="352"/>
      <c r="C898" s="353"/>
      <c r="D898" s="354"/>
      <c r="E898" s="353"/>
      <c r="F898" s="367"/>
      <c r="G898" s="368"/>
      <c r="H898" s="392" t="str">
        <f t="shared" si="13"/>
        <v/>
      </c>
      <c r="I898" s="355"/>
      <c r="J898" s="356"/>
      <c r="K898" s="355"/>
      <c r="L898" s="352"/>
    </row>
    <row r="899" spans="1:12" ht="13.2" x14ac:dyDescent="0.25">
      <c r="A899" s="351">
        <v>896</v>
      </c>
      <c r="B899" s="352"/>
      <c r="C899" s="353"/>
      <c r="D899" s="354"/>
      <c r="E899" s="353"/>
      <c r="F899" s="367"/>
      <c r="G899" s="368"/>
      <c r="H899" s="392" t="str">
        <f t="shared" si="13"/>
        <v/>
      </c>
      <c r="I899" s="355"/>
      <c r="J899" s="356"/>
      <c r="K899" s="355"/>
      <c r="L899" s="352"/>
    </row>
    <row r="900" spans="1:12" ht="13.2" x14ac:dyDescent="0.25">
      <c r="A900" s="351">
        <v>897</v>
      </c>
      <c r="B900" s="352"/>
      <c r="C900" s="353"/>
      <c r="D900" s="354"/>
      <c r="E900" s="353"/>
      <c r="F900" s="367"/>
      <c r="G900" s="368"/>
      <c r="H900" s="392" t="str">
        <f t="shared" si="13"/>
        <v/>
      </c>
      <c r="I900" s="355"/>
      <c r="J900" s="356"/>
      <c r="K900" s="355"/>
      <c r="L900" s="352"/>
    </row>
    <row r="901" spans="1:12" ht="13.2" x14ac:dyDescent="0.25">
      <c r="A901" s="351">
        <v>898</v>
      </c>
      <c r="B901" s="352"/>
      <c r="C901" s="353"/>
      <c r="D901" s="354"/>
      <c r="E901" s="353"/>
      <c r="F901" s="367"/>
      <c r="G901" s="368"/>
      <c r="H901" s="392" t="str">
        <f t="shared" ref="H901:H964" si="14">IF(G901="","",IF(LEN(G901)&gt;14,G901,REPLACE(REPLACE(G901,1,3,"XXX"),13,2,"XX")))</f>
        <v/>
      </c>
      <c r="I901" s="355"/>
      <c r="J901" s="356"/>
      <c r="K901" s="355"/>
      <c r="L901" s="352"/>
    </row>
    <row r="902" spans="1:12" ht="13.2" x14ac:dyDescent="0.25">
      <c r="A902" s="351">
        <v>899</v>
      </c>
      <c r="B902" s="352"/>
      <c r="C902" s="353"/>
      <c r="D902" s="354"/>
      <c r="E902" s="353"/>
      <c r="F902" s="367"/>
      <c r="G902" s="368"/>
      <c r="H902" s="392" t="str">
        <f t="shared" si="14"/>
        <v/>
      </c>
      <c r="I902" s="355"/>
      <c r="J902" s="356"/>
      <c r="K902" s="355"/>
      <c r="L902" s="352"/>
    </row>
    <row r="903" spans="1:12" ht="13.2" x14ac:dyDescent="0.25">
      <c r="A903" s="351">
        <v>900</v>
      </c>
      <c r="B903" s="352"/>
      <c r="C903" s="353"/>
      <c r="D903" s="354"/>
      <c r="E903" s="353"/>
      <c r="F903" s="367"/>
      <c r="G903" s="368"/>
      <c r="H903" s="392" t="str">
        <f t="shared" si="14"/>
        <v/>
      </c>
      <c r="I903" s="355"/>
      <c r="J903" s="356"/>
      <c r="K903" s="355"/>
      <c r="L903" s="352"/>
    </row>
    <row r="904" spans="1:12" ht="13.2" x14ac:dyDescent="0.25">
      <c r="A904" s="351">
        <v>901</v>
      </c>
      <c r="B904" s="352"/>
      <c r="C904" s="353"/>
      <c r="D904" s="354"/>
      <c r="E904" s="353"/>
      <c r="F904" s="367"/>
      <c r="G904" s="368"/>
      <c r="H904" s="392" t="str">
        <f t="shared" si="14"/>
        <v/>
      </c>
      <c r="I904" s="355"/>
      <c r="J904" s="356"/>
      <c r="K904" s="355"/>
      <c r="L904" s="352"/>
    </row>
    <row r="905" spans="1:12" ht="13.2" x14ac:dyDescent="0.25">
      <c r="A905" s="351">
        <v>902</v>
      </c>
      <c r="B905" s="352"/>
      <c r="C905" s="353"/>
      <c r="D905" s="354"/>
      <c r="E905" s="353"/>
      <c r="F905" s="367"/>
      <c r="G905" s="368"/>
      <c r="H905" s="392" t="str">
        <f t="shared" si="14"/>
        <v/>
      </c>
      <c r="I905" s="355"/>
      <c r="J905" s="356"/>
      <c r="K905" s="355"/>
      <c r="L905" s="352"/>
    </row>
    <row r="906" spans="1:12" ht="13.2" x14ac:dyDescent="0.25">
      <c r="A906" s="351">
        <v>903</v>
      </c>
      <c r="B906" s="352"/>
      <c r="C906" s="353"/>
      <c r="D906" s="354"/>
      <c r="E906" s="353"/>
      <c r="F906" s="367"/>
      <c r="G906" s="368"/>
      <c r="H906" s="392" t="str">
        <f t="shared" si="14"/>
        <v/>
      </c>
      <c r="I906" s="355"/>
      <c r="J906" s="356"/>
      <c r="K906" s="355"/>
      <c r="L906" s="352"/>
    </row>
    <row r="907" spans="1:12" ht="13.2" x14ac:dyDescent="0.25">
      <c r="A907" s="351">
        <v>904</v>
      </c>
      <c r="B907" s="352"/>
      <c r="C907" s="353"/>
      <c r="D907" s="354"/>
      <c r="E907" s="353"/>
      <c r="F907" s="367"/>
      <c r="G907" s="368"/>
      <c r="H907" s="392" t="str">
        <f t="shared" si="14"/>
        <v/>
      </c>
      <c r="I907" s="355"/>
      <c r="J907" s="356"/>
      <c r="K907" s="355"/>
      <c r="L907" s="352"/>
    </row>
    <row r="908" spans="1:12" ht="13.2" x14ac:dyDescent="0.25">
      <c r="A908" s="351">
        <v>905</v>
      </c>
      <c r="B908" s="352"/>
      <c r="C908" s="353"/>
      <c r="D908" s="354"/>
      <c r="E908" s="353"/>
      <c r="F908" s="367"/>
      <c r="G908" s="368"/>
      <c r="H908" s="392" t="str">
        <f t="shared" si="14"/>
        <v/>
      </c>
      <c r="I908" s="355"/>
      <c r="J908" s="356"/>
      <c r="K908" s="355"/>
      <c r="L908" s="352"/>
    </row>
    <row r="909" spans="1:12" ht="13.2" x14ac:dyDescent="0.25">
      <c r="A909" s="351">
        <v>906</v>
      </c>
      <c r="B909" s="352"/>
      <c r="C909" s="353"/>
      <c r="D909" s="354"/>
      <c r="E909" s="353"/>
      <c r="F909" s="367"/>
      <c r="G909" s="368"/>
      <c r="H909" s="392" t="str">
        <f t="shared" si="14"/>
        <v/>
      </c>
      <c r="I909" s="355"/>
      <c r="J909" s="356"/>
      <c r="K909" s="355"/>
      <c r="L909" s="352"/>
    </row>
    <row r="910" spans="1:12" ht="13.2" x14ac:dyDescent="0.25">
      <c r="A910" s="351">
        <v>907</v>
      </c>
      <c r="B910" s="352"/>
      <c r="C910" s="353"/>
      <c r="D910" s="354"/>
      <c r="E910" s="353"/>
      <c r="F910" s="367"/>
      <c r="G910" s="368"/>
      <c r="H910" s="392" t="str">
        <f t="shared" si="14"/>
        <v/>
      </c>
      <c r="I910" s="355"/>
      <c r="J910" s="356"/>
      <c r="K910" s="355"/>
      <c r="L910" s="352"/>
    </row>
    <row r="911" spans="1:12" ht="13.2" x14ac:dyDescent="0.25">
      <c r="A911" s="351">
        <v>908</v>
      </c>
      <c r="B911" s="352"/>
      <c r="C911" s="353"/>
      <c r="D911" s="354"/>
      <c r="E911" s="353"/>
      <c r="F911" s="367"/>
      <c r="G911" s="368"/>
      <c r="H911" s="392" t="str">
        <f t="shared" si="14"/>
        <v/>
      </c>
      <c r="I911" s="355"/>
      <c r="J911" s="356"/>
      <c r="K911" s="355"/>
      <c r="L911" s="352"/>
    </row>
    <row r="912" spans="1:12" ht="13.2" x14ac:dyDescent="0.25">
      <c r="A912" s="351">
        <v>909</v>
      </c>
      <c r="B912" s="352"/>
      <c r="C912" s="353"/>
      <c r="D912" s="354"/>
      <c r="E912" s="353"/>
      <c r="F912" s="367"/>
      <c r="G912" s="368"/>
      <c r="H912" s="392" t="str">
        <f t="shared" si="14"/>
        <v/>
      </c>
      <c r="I912" s="355"/>
      <c r="J912" s="356"/>
      <c r="K912" s="355"/>
      <c r="L912" s="352"/>
    </row>
    <row r="913" spans="1:12" ht="13.2" x14ac:dyDescent="0.25">
      <c r="A913" s="351">
        <v>910</v>
      </c>
      <c r="B913" s="352"/>
      <c r="C913" s="353"/>
      <c r="D913" s="354"/>
      <c r="E913" s="353"/>
      <c r="F913" s="367"/>
      <c r="G913" s="368"/>
      <c r="H913" s="392" t="str">
        <f t="shared" si="14"/>
        <v/>
      </c>
      <c r="I913" s="355"/>
      <c r="J913" s="356"/>
      <c r="K913" s="355"/>
      <c r="L913" s="352"/>
    </row>
    <row r="914" spans="1:12" ht="13.2" x14ac:dyDescent="0.25">
      <c r="A914" s="351">
        <v>911</v>
      </c>
      <c r="B914" s="352"/>
      <c r="C914" s="353"/>
      <c r="D914" s="354"/>
      <c r="E914" s="353"/>
      <c r="F914" s="367"/>
      <c r="G914" s="368"/>
      <c r="H914" s="392" t="str">
        <f t="shared" si="14"/>
        <v/>
      </c>
      <c r="I914" s="355"/>
      <c r="J914" s="356"/>
      <c r="K914" s="355"/>
      <c r="L914" s="352"/>
    </row>
    <row r="915" spans="1:12" ht="13.2" x14ac:dyDescent="0.25">
      <c r="A915" s="351">
        <v>912</v>
      </c>
      <c r="B915" s="352"/>
      <c r="C915" s="353"/>
      <c r="D915" s="354"/>
      <c r="E915" s="353"/>
      <c r="F915" s="367"/>
      <c r="G915" s="368"/>
      <c r="H915" s="392" t="str">
        <f t="shared" si="14"/>
        <v/>
      </c>
      <c r="I915" s="355"/>
      <c r="J915" s="356"/>
      <c r="K915" s="355"/>
      <c r="L915" s="352"/>
    </row>
    <row r="916" spans="1:12" ht="13.2" x14ac:dyDescent="0.25">
      <c r="A916" s="351">
        <v>913</v>
      </c>
      <c r="B916" s="352"/>
      <c r="C916" s="353"/>
      <c r="D916" s="354"/>
      <c r="E916" s="353"/>
      <c r="F916" s="367"/>
      <c r="G916" s="368"/>
      <c r="H916" s="392" t="str">
        <f t="shared" si="14"/>
        <v/>
      </c>
      <c r="I916" s="355"/>
      <c r="J916" s="356"/>
      <c r="K916" s="355"/>
      <c r="L916" s="352"/>
    </row>
    <row r="917" spans="1:12" ht="13.2" x14ac:dyDescent="0.25">
      <c r="A917" s="351">
        <v>914</v>
      </c>
      <c r="B917" s="352"/>
      <c r="C917" s="353"/>
      <c r="D917" s="354"/>
      <c r="E917" s="353"/>
      <c r="F917" s="367"/>
      <c r="G917" s="368"/>
      <c r="H917" s="392" t="str">
        <f t="shared" si="14"/>
        <v/>
      </c>
      <c r="I917" s="355"/>
      <c r="J917" s="356"/>
      <c r="K917" s="355"/>
      <c r="L917" s="352"/>
    </row>
    <row r="918" spans="1:12" ht="13.2" x14ac:dyDescent="0.25">
      <c r="A918" s="351">
        <v>915</v>
      </c>
      <c r="B918" s="352"/>
      <c r="C918" s="353"/>
      <c r="D918" s="354"/>
      <c r="E918" s="353"/>
      <c r="F918" s="367"/>
      <c r="G918" s="368"/>
      <c r="H918" s="392" t="str">
        <f t="shared" si="14"/>
        <v/>
      </c>
      <c r="I918" s="355"/>
      <c r="J918" s="356"/>
      <c r="K918" s="355"/>
      <c r="L918" s="352"/>
    </row>
    <row r="919" spans="1:12" ht="13.2" x14ac:dyDescent="0.25">
      <c r="A919" s="351">
        <v>916</v>
      </c>
      <c r="B919" s="352"/>
      <c r="C919" s="353"/>
      <c r="D919" s="354"/>
      <c r="E919" s="353"/>
      <c r="F919" s="367"/>
      <c r="G919" s="368"/>
      <c r="H919" s="392" t="str">
        <f t="shared" si="14"/>
        <v/>
      </c>
      <c r="I919" s="355"/>
      <c r="J919" s="356"/>
      <c r="K919" s="355"/>
      <c r="L919" s="352"/>
    </row>
    <row r="920" spans="1:12" ht="13.2" x14ac:dyDescent="0.25">
      <c r="A920" s="351">
        <v>917</v>
      </c>
      <c r="B920" s="352"/>
      <c r="C920" s="353"/>
      <c r="D920" s="354"/>
      <c r="E920" s="353"/>
      <c r="F920" s="367"/>
      <c r="G920" s="368"/>
      <c r="H920" s="392" t="str">
        <f t="shared" si="14"/>
        <v/>
      </c>
      <c r="I920" s="355"/>
      <c r="J920" s="356"/>
      <c r="K920" s="355"/>
      <c r="L920" s="352"/>
    </row>
    <row r="921" spans="1:12" ht="13.2" x14ac:dyDescent="0.25">
      <c r="A921" s="351">
        <v>918</v>
      </c>
      <c r="B921" s="352"/>
      <c r="C921" s="353"/>
      <c r="D921" s="354"/>
      <c r="E921" s="353"/>
      <c r="F921" s="367"/>
      <c r="G921" s="368"/>
      <c r="H921" s="392" t="str">
        <f t="shared" si="14"/>
        <v/>
      </c>
      <c r="I921" s="355"/>
      <c r="J921" s="356"/>
      <c r="K921" s="355"/>
      <c r="L921" s="352"/>
    </row>
    <row r="922" spans="1:12" ht="13.2" x14ac:dyDescent="0.25">
      <c r="A922" s="351">
        <v>919</v>
      </c>
      <c r="B922" s="352"/>
      <c r="C922" s="353"/>
      <c r="D922" s="354"/>
      <c r="E922" s="353"/>
      <c r="F922" s="367"/>
      <c r="G922" s="368"/>
      <c r="H922" s="392" t="str">
        <f t="shared" si="14"/>
        <v/>
      </c>
      <c r="I922" s="355"/>
      <c r="J922" s="356"/>
      <c r="K922" s="355"/>
      <c r="L922" s="352"/>
    </row>
    <row r="923" spans="1:12" ht="13.2" x14ac:dyDescent="0.25">
      <c r="A923" s="351">
        <v>920</v>
      </c>
      <c r="B923" s="352"/>
      <c r="C923" s="353"/>
      <c r="D923" s="354"/>
      <c r="E923" s="353"/>
      <c r="F923" s="367"/>
      <c r="G923" s="368"/>
      <c r="H923" s="392" t="str">
        <f t="shared" si="14"/>
        <v/>
      </c>
      <c r="I923" s="355"/>
      <c r="J923" s="356"/>
      <c r="K923" s="355"/>
      <c r="L923" s="352"/>
    </row>
    <row r="924" spans="1:12" ht="13.2" x14ac:dyDescent="0.25">
      <c r="A924" s="351">
        <v>921</v>
      </c>
      <c r="B924" s="352"/>
      <c r="C924" s="353"/>
      <c r="D924" s="354"/>
      <c r="E924" s="353"/>
      <c r="F924" s="367"/>
      <c r="G924" s="368"/>
      <c r="H924" s="392" t="str">
        <f t="shared" si="14"/>
        <v/>
      </c>
      <c r="I924" s="355"/>
      <c r="J924" s="356"/>
      <c r="K924" s="355"/>
      <c r="L924" s="352"/>
    </row>
    <row r="925" spans="1:12" ht="13.2" x14ac:dyDescent="0.25">
      <c r="A925" s="351">
        <v>922</v>
      </c>
      <c r="B925" s="352"/>
      <c r="C925" s="353"/>
      <c r="D925" s="354"/>
      <c r="E925" s="353"/>
      <c r="F925" s="367"/>
      <c r="G925" s="368"/>
      <c r="H925" s="392" t="str">
        <f t="shared" si="14"/>
        <v/>
      </c>
      <c r="I925" s="355"/>
      <c r="J925" s="356"/>
      <c r="K925" s="355"/>
      <c r="L925" s="352"/>
    </row>
    <row r="926" spans="1:12" ht="13.2" x14ac:dyDescent="0.25">
      <c r="A926" s="351">
        <v>923</v>
      </c>
      <c r="B926" s="352"/>
      <c r="C926" s="353"/>
      <c r="D926" s="354"/>
      <c r="E926" s="353"/>
      <c r="F926" s="367"/>
      <c r="G926" s="368"/>
      <c r="H926" s="392" t="str">
        <f t="shared" si="14"/>
        <v/>
      </c>
      <c r="I926" s="355"/>
      <c r="J926" s="356"/>
      <c r="K926" s="355"/>
      <c r="L926" s="352"/>
    </row>
    <row r="927" spans="1:12" ht="13.2" x14ac:dyDescent="0.25">
      <c r="A927" s="351">
        <v>924</v>
      </c>
      <c r="B927" s="352"/>
      <c r="C927" s="353"/>
      <c r="D927" s="354"/>
      <c r="E927" s="353"/>
      <c r="F927" s="367"/>
      <c r="G927" s="368"/>
      <c r="H927" s="392" t="str">
        <f t="shared" si="14"/>
        <v/>
      </c>
      <c r="I927" s="355"/>
      <c r="J927" s="356"/>
      <c r="K927" s="355"/>
      <c r="L927" s="352"/>
    </row>
    <row r="928" spans="1:12" ht="13.2" x14ac:dyDescent="0.25">
      <c r="A928" s="351">
        <v>925</v>
      </c>
      <c r="B928" s="352"/>
      <c r="C928" s="353"/>
      <c r="D928" s="354"/>
      <c r="E928" s="353"/>
      <c r="F928" s="367"/>
      <c r="G928" s="368"/>
      <c r="H928" s="392" t="str">
        <f t="shared" si="14"/>
        <v/>
      </c>
      <c r="I928" s="355"/>
      <c r="J928" s="356"/>
      <c r="K928" s="355"/>
      <c r="L928" s="352"/>
    </row>
    <row r="929" spans="1:12" ht="13.2" x14ac:dyDescent="0.25">
      <c r="A929" s="351">
        <v>926</v>
      </c>
      <c r="B929" s="352"/>
      <c r="C929" s="353"/>
      <c r="D929" s="354"/>
      <c r="E929" s="353"/>
      <c r="F929" s="367"/>
      <c r="G929" s="368"/>
      <c r="H929" s="392" t="str">
        <f t="shared" si="14"/>
        <v/>
      </c>
      <c r="I929" s="355"/>
      <c r="J929" s="356"/>
      <c r="K929" s="355"/>
      <c r="L929" s="352"/>
    </row>
    <row r="930" spans="1:12" ht="13.2" x14ac:dyDescent="0.25">
      <c r="A930" s="351">
        <v>927</v>
      </c>
      <c r="B930" s="352"/>
      <c r="C930" s="353"/>
      <c r="D930" s="354"/>
      <c r="E930" s="353"/>
      <c r="F930" s="367"/>
      <c r="G930" s="368"/>
      <c r="H930" s="392" t="str">
        <f t="shared" si="14"/>
        <v/>
      </c>
      <c r="I930" s="355"/>
      <c r="J930" s="356"/>
      <c r="K930" s="355"/>
      <c r="L930" s="352"/>
    </row>
    <row r="931" spans="1:12" ht="13.2" x14ac:dyDescent="0.25">
      <c r="A931" s="351">
        <v>928</v>
      </c>
      <c r="B931" s="352"/>
      <c r="C931" s="353"/>
      <c r="D931" s="354"/>
      <c r="E931" s="353"/>
      <c r="F931" s="367"/>
      <c r="G931" s="368"/>
      <c r="H931" s="392" t="str">
        <f t="shared" si="14"/>
        <v/>
      </c>
      <c r="I931" s="355"/>
      <c r="J931" s="356"/>
      <c r="K931" s="355"/>
      <c r="L931" s="352"/>
    </row>
    <row r="932" spans="1:12" ht="13.2" x14ac:dyDescent="0.25">
      <c r="A932" s="351">
        <v>929</v>
      </c>
      <c r="B932" s="352"/>
      <c r="C932" s="353"/>
      <c r="D932" s="354"/>
      <c r="E932" s="353"/>
      <c r="F932" s="367"/>
      <c r="G932" s="368"/>
      <c r="H932" s="392" t="str">
        <f t="shared" si="14"/>
        <v/>
      </c>
      <c r="I932" s="355"/>
      <c r="J932" s="356"/>
      <c r="K932" s="355"/>
      <c r="L932" s="352"/>
    </row>
    <row r="933" spans="1:12" ht="13.2" x14ac:dyDescent="0.25">
      <c r="A933" s="351">
        <v>930</v>
      </c>
      <c r="B933" s="352"/>
      <c r="C933" s="353"/>
      <c r="D933" s="354"/>
      <c r="E933" s="353"/>
      <c r="F933" s="367"/>
      <c r="G933" s="368"/>
      <c r="H933" s="392" t="str">
        <f t="shared" si="14"/>
        <v/>
      </c>
      <c r="I933" s="355"/>
      <c r="J933" s="356"/>
      <c r="K933" s="355"/>
      <c r="L933" s="352"/>
    </row>
    <row r="934" spans="1:12" ht="13.2" x14ac:dyDescent="0.25">
      <c r="A934" s="351">
        <v>931</v>
      </c>
      <c r="B934" s="352"/>
      <c r="C934" s="353"/>
      <c r="D934" s="354"/>
      <c r="E934" s="353"/>
      <c r="F934" s="367"/>
      <c r="G934" s="368"/>
      <c r="H934" s="392" t="str">
        <f t="shared" si="14"/>
        <v/>
      </c>
      <c r="I934" s="355"/>
      <c r="J934" s="356"/>
      <c r="K934" s="355"/>
      <c r="L934" s="352"/>
    </row>
    <row r="935" spans="1:12" ht="13.2" x14ac:dyDescent="0.25">
      <c r="A935" s="351">
        <v>932</v>
      </c>
      <c r="B935" s="352"/>
      <c r="C935" s="353"/>
      <c r="D935" s="354"/>
      <c r="E935" s="353"/>
      <c r="F935" s="367"/>
      <c r="G935" s="368"/>
      <c r="H935" s="392" t="str">
        <f t="shared" si="14"/>
        <v/>
      </c>
      <c r="I935" s="355"/>
      <c r="J935" s="356"/>
      <c r="K935" s="355"/>
      <c r="L935" s="352"/>
    </row>
    <row r="936" spans="1:12" ht="13.2" x14ac:dyDescent="0.25">
      <c r="A936" s="351">
        <v>933</v>
      </c>
      <c r="B936" s="352"/>
      <c r="C936" s="353"/>
      <c r="D936" s="354"/>
      <c r="E936" s="353"/>
      <c r="F936" s="367"/>
      <c r="G936" s="368"/>
      <c r="H936" s="392" t="str">
        <f t="shared" si="14"/>
        <v/>
      </c>
      <c r="I936" s="355"/>
      <c r="J936" s="356"/>
      <c r="K936" s="355"/>
      <c r="L936" s="352"/>
    </row>
    <row r="937" spans="1:12" ht="13.2" x14ac:dyDescent="0.25">
      <c r="A937" s="351">
        <v>934</v>
      </c>
      <c r="B937" s="352"/>
      <c r="C937" s="353"/>
      <c r="D937" s="354"/>
      <c r="E937" s="353"/>
      <c r="F937" s="367"/>
      <c r="G937" s="368"/>
      <c r="H937" s="392" t="str">
        <f t="shared" si="14"/>
        <v/>
      </c>
      <c r="I937" s="355"/>
      <c r="J937" s="356"/>
      <c r="K937" s="355"/>
      <c r="L937" s="352"/>
    </row>
    <row r="938" spans="1:12" ht="13.2" x14ac:dyDescent="0.25">
      <c r="A938" s="351">
        <v>935</v>
      </c>
      <c r="B938" s="352"/>
      <c r="C938" s="353"/>
      <c r="D938" s="354"/>
      <c r="E938" s="353"/>
      <c r="F938" s="367"/>
      <c r="G938" s="368"/>
      <c r="H938" s="392" t="str">
        <f t="shared" si="14"/>
        <v/>
      </c>
      <c r="I938" s="355"/>
      <c r="J938" s="356"/>
      <c r="K938" s="355"/>
      <c r="L938" s="352"/>
    </row>
    <row r="939" spans="1:12" ht="13.2" x14ac:dyDescent="0.25">
      <c r="A939" s="351">
        <v>936</v>
      </c>
      <c r="B939" s="352"/>
      <c r="C939" s="353"/>
      <c r="D939" s="354"/>
      <c r="E939" s="353"/>
      <c r="F939" s="367"/>
      <c r="G939" s="368"/>
      <c r="H939" s="392" t="str">
        <f t="shared" si="14"/>
        <v/>
      </c>
      <c r="I939" s="355"/>
      <c r="J939" s="356"/>
      <c r="K939" s="355"/>
      <c r="L939" s="352"/>
    </row>
    <row r="940" spans="1:12" ht="13.2" x14ac:dyDescent="0.25">
      <c r="A940" s="351">
        <v>937</v>
      </c>
      <c r="B940" s="352"/>
      <c r="C940" s="353"/>
      <c r="D940" s="354"/>
      <c r="E940" s="353"/>
      <c r="F940" s="367"/>
      <c r="G940" s="368"/>
      <c r="H940" s="392" t="str">
        <f t="shared" si="14"/>
        <v/>
      </c>
      <c r="I940" s="355"/>
      <c r="J940" s="356"/>
      <c r="K940" s="355"/>
      <c r="L940" s="352"/>
    </row>
    <row r="941" spans="1:12" ht="13.2" x14ac:dyDescent="0.25">
      <c r="A941" s="351">
        <v>938</v>
      </c>
      <c r="B941" s="352"/>
      <c r="C941" s="353"/>
      <c r="D941" s="354"/>
      <c r="E941" s="353"/>
      <c r="F941" s="367"/>
      <c r="G941" s="368"/>
      <c r="H941" s="392" t="str">
        <f t="shared" si="14"/>
        <v/>
      </c>
      <c r="I941" s="355"/>
      <c r="J941" s="356"/>
      <c r="K941" s="355"/>
      <c r="L941" s="352"/>
    </row>
    <row r="942" spans="1:12" ht="13.2" x14ac:dyDescent="0.25">
      <c r="A942" s="351">
        <v>939</v>
      </c>
      <c r="B942" s="352"/>
      <c r="C942" s="353"/>
      <c r="D942" s="354"/>
      <c r="E942" s="353"/>
      <c r="F942" s="367"/>
      <c r="G942" s="368"/>
      <c r="H942" s="392" t="str">
        <f t="shared" si="14"/>
        <v/>
      </c>
      <c r="I942" s="355"/>
      <c r="J942" s="356"/>
      <c r="K942" s="355"/>
      <c r="L942" s="352"/>
    </row>
    <row r="943" spans="1:12" ht="13.2" x14ac:dyDescent="0.25">
      <c r="A943" s="351">
        <v>940</v>
      </c>
      <c r="B943" s="352"/>
      <c r="C943" s="353"/>
      <c r="D943" s="354"/>
      <c r="E943" s="353"/>
      <c r="F943" s="367"/>
      <c r="G943" s="368"/>
      <c r="H943" s="392" t="str">
        <f t="shared" si="14"/>
        <v/>
      </c>
      <c r="I943" s="355"/>
      <c r="J943" s="356"/>
      <c r="K943" s="355"/>
      <c r="L943" s="352"/>
    </row>
    <row r="944" spans="1:12" ht="13.2" x14ac:dyDescent="0.25">
      <c r="A944" s="351">
        <v>941</v>
      </c>
      <c r="B944" s="352"/>
      <c r="C944" s="353"/>
      <c r="D944" s="354"/>
      <c r="E944" s="353"/>
      <c r="F944" s="367"/>
      <c r="G944" s="368"/>
      <c r="H944" s="392" t="str">
        <f t="shared" si="14"/>
        <v/>
      </c>
      <c r="I944" s="355"/>
      <c r="J944" s="356"/>
      <c r="K944" s="355"/>
      <c r="L944" s="352"/>
    </row>
    <row r="945" spans="1:12" ht="13.2" x14ac:dyDescent="0.25">
      <c r="A945" s="351">
        <v>942</v>
      </c>
      <c r="B945" s="352"/>
      <c r="C945" s="353"/>
      <c r="D945" s="354"/>
      <c r="E945" s="353"/>
      <c r="F945" s="367"/>
      <c r="G945" s="368"/>
      <c r="H945" s="392" t="str">
        <f t="shared" si="14"/>
        <v/>
      </c>
      <c r="I945" s="355"/>
      <c r="J945" s="356"/>
      <c r="K945" s="355"/>
      <c r="L945" s="352"/>
    </row>
    <row r="946" spans="1:12" ht="13.2" x14ac:dyDescent="0.25">
      <c r="A946" s="351">
        <v>943</v>
      </c>
      <c r="B946" s="352"/>
      <c r="C946" s="353"/>
      <c r="D946" s="354"/>
      <c r="E946" s="353"/>
      <c r="F946" s="367"/>
      <c r="G946" s="368"/>
      <c r="H946" s="392" t="str">
        <f t="shared" si="14"/>
        <v/>
      </c>
      <c r="I946" s="355"/>
      <c r="J946" s="356"/>
      <c r="K946" s="355"/>
      <c r="L946" s="352"/>
    </row>
    <row r="947" spans="1:12" ht="13.2" x14ac:dyDescent="0.25">
      <c r="A947" s="351">
        <v>944</v>
      </c>
      <c r="B947" s="352"/>
      <c r="C947" s="353"/>
      <c r="D947" s="354"/>
      <c r="E947" s="353"/>
      <c r="F947" s="367"/>
      <c r="G947" s="368"/>
      <c r="H947" s="392" t="str">
        <f t="shared" si="14"/>
        <v/>
      </c>
      <c r="I947" s="355"/>
      <c r="J947" s="356"/>
      <c r="K947" s="355"/>
      <c r="L947" s="352"/>
    </row>
    <row r="948" spans="1:12" ht="13.2" x14ac:dyDescent="0.25">
      <c r="A948" s="351">
        <v>945</v>
      </c>
      <c r="B948" s="352"/>
      <c r="C948" s="353"/>
      <c r="D948" s="354"/>
      <c r="E948" s="353"/>
      <c r="F948" s="367"/>
      <c r="G948" s="368"/>
      <c r="H948" s="392" t="str">
        <f t="shared" si="14"/>
        <v/>
      </c>
      <c r="I948" s="355"/>
      <c r="J948" s="356"/>
      <c r="K948" s="355"/>
      <c r="L948" s="352"/>
    </row>
    <row r="949" spans="1:12" ht="13.2" x14ac:dyDescent="0.25">
      <c r="A949" s="351">
        <v>946</v>
      </c>
      <c r="B949" s="352"/>
      <c r="C949" s="353"/>
      <c r="D949" s="354"/>
      <c r="E949" s="353"/>
      <c r="F949" s="367"/>
      <c r="G949" s="368"/>
      <c r="H949" s="392" t="str">
        <f t="shared" si="14"/>
        <v/>
      </c>
      <c r="I949" s="355"/>
      <c r="J949" s="356"/>
      <c r="K949" s="355"/>
      <c r="L949" s="352"/>
    </row>
    <row r="950" spans="1:12" ht="13.2" x14ac:dyDescent="0.25">
      <c r="A950" s="351">
        <v>947</v>
      </c>
      <c r="B950" s="352"/>
      <c r="C950" s="353"/>
      <c r="D950" s="354"/>
      <c r="E950" s="353"/>
      <c r="F950" s="367"/>
      <c r="G950" s="368"/>
      <c r="H950" s="392" t="str">
        <f t="shared" si="14"/>
        <v/>
      </c>
      <c r="I950" s="355"/>
      <c r="J950" s="356"/>
      <c r="K950" s="355"/>
      <c r="L950" s="352"/>
    </row>
    <row r="951" spans="1:12" ht="13.2" x14ac:dyDescent="0.25">
      <c r="A951" s="351">
        <v>948</v>
      </c>
      <c r="B951" s="352"/>
      <c r="C951" s="353"/>
      <c r="D951" s="354"/>
      <c r="E951" s="353"/>
      <c r="F951" s="367"/>
      <c r="G951" s="368"/>
      <c r="H951" s="392" t="str">
        <f t="shared" si="14"/>
        <v/>
      </c>
      <c r="I951" s="355"/>
      <c r="J951" s="356"/>
      <c r="K951" s="355"/>
      <c r="L951" s="352"/>
    </row>
    <row r="952" spans="1:12" ht="13.2" x14ac:dyDescent="0.25">
      <c r="A952" s="351">
        <v>949</v>
      </c>
      <c r="B952" s="352"/>
      <c r="C952" s="353"/>
      <c r="D952" s="354"/>
      <c r="E952" s="353"/>
      <c r="F952" s="367"/>
      <c r="G952" s="368"/>
      <c r="H952" s="392" t="str">
        <f t="shared" si="14"/>
        <v/>
      </c>
      <c r="I952" s="355"/>
      <c r="J952" s="356"/>
      <c r="K952" s="355"/>
      <c r="L952" s="352"/>
    </row>
    <row r="953" spans="1:12" ht="13.2" x14ac:dyDescent="0.25">
      <c r="A953" s="351">
        <v>950</v>
      </c>
      <c r="B953" s="352"/>
      <c r="C953" s="353"/>
      <c r="D953" s="354"/>
      <c r="E953" s="353"/>
      <c r="F953" s="367"/>
      <c r="G953" s="368"/>
      <c r="H953" s="392" t="str">
        <f t="shared" si="14"/>
        <v/>
      </c>
      <c r="I953" s="355"/>
      <c r="J953" s="356"/>
      <c r="K953" s="355"/>
      <c r="L953" s="352"/>
    </row>
    <row r="954" spans="1:12" ht="13.2" x14ac:dyDescent="0.25">
      <c r="A954" s="351">
        <v>951</v>
      </c>
      <c r="B954" s="352"/>
      <c r="C954" s="353"/>
      <c r="D954" s="354"/>
      <c r="E954" s="353"/>
      <c r="F954" s="367"/>
      <c r="G954" s="368"/>
      <c r="H954" s="392" t="str">
        <f t="shared" si="14"/>
        <v/>
      </c>
      <c r="I954" s="355"/>
      <c r="J954" s="356"/>
      <c r="K954" s="355"/>
      <c r="L954" s="352"/>
    </row>
    <row r="955" spans="1:12" ht="13.2" x14ac:dyDescent="0.25">
      <c r="A955" s="351">
        <v>952</v>
      </c>
      <c r="B955" s="352"/>
      <c r="C955" s="353"/>
      <c r="D955" s="354"/>
      <c r="E955" s="353"/>
      <c r="F955" s="367"/>
      <c r="G955" s="368"/>
      <c r="H955" s="392" t="str">
        <f t="shared" si="14"/>
        <v/>
      </c>
      <c r="I955" s="355"/>
      <c r="J955" s="356"/>
      <c r="K955" s="355"/>
      <c r="L955" s="352"/>
    </row>
    <row r="956" spans="1:12" ht="13.2" x14ac:dyDescent="0.25">
      <c r="A956" s="351">
        <v>953</v>
      </c>
      <c r="B956" s="352"/>
      <c r="C956" s="353"/>
      <c r="D956" s="354"/>
      <c r="E956" s="353"/>
      <c r="F956" s="367"/>
      <c r="G956" s="368"/>
      <c r="H956" s="392" t="str">
        <f t="shared" si="14"/>
        <v/>
      </c>
      <c r="I956" s="355"/>
      <c r="J956" s="356"/>
      <c r="K956" s="355"/>
      <c r="L956" s="352"/>
    </row>
    <row r="957" spans="1:12" ht="13.2" x14ac:dyDescent="0.25">
      <c r="A957" s="351">
        <v>954</v>
      </c>
      <c r="B957" s="352"/>
      <c r="C957" s="353"/>
      <c r="D957" s="354"/>
      <c r="E957" s="353"/>
      <c r="F957" s="367"/>
      <c r="G957" s="368"/>
      <c r="H957" s="392" t="str">
        <f t="shared" si="14"/>
        <v/>
      </c>
      <c r="I957" s="355"/>
      <c r="J957" s="356"/>
      <c r="K957" s="355"/>
      <c r="L957" s="352"/>
    </row>
    <row r="958" spans="1:12" ht="13.2" x14ac:dyDescent="0.25">
      <c r="A958" s="351">
        <v>955</v>
      </c>
      <c r="B958" s="352"/>
      <c r="C958" s="353"/>
      <c r="D958" s="354"/>
      <c r="E958" s="353"/>
      <c r="F958" s="367"/>
      <c r="G958" s="368"/>
      <c r="H958" s="392" t="str">
        <f t="shared" si="14"/>
        <v/>
      </c>
      <c r="I958" s="355"/>
      <c r="J958" s="356"/>
      <c r="K958" s="355"/>
      <c r="L958" s="352"/>
    </row>
    <row r="959" spans="1:12" ht="13.2" x14ac:dyDescent="0.25">
      <c r="A959" s="351">
        <v>956</v>
      </c>
      <c r="B959" s="352"/>
      <c r="C959" s="353"/>
      <c r="D959" s="354"/>
      <c r="E959" s="353"/>
      <c r="F959" s="367"/>
      <c r="G959" s="368"/>
      <c r="H959" s="392" t="str">
        <f t="shared" si="14"/>
        <v/>
      </c>
      <c r="I959" s="355"/>
      <c r="J959" s="356"/>
      <c r="K959" s="355"/>
      <c r="L959" s="352"/>
    </row>
    <row r="960" spans="1:12" ht="13.2" x14ac:dyDescent="0.25">
      <c r="A960" s="351">
        <v>957</v>
      </c>
      <c r="B960" s="352"/>
      <c r="C960" s="353"/>
      <c r="D960" s="354"/>
      <c r="E960" s="353"/>
      <c r="F960" s="367"/>
      <c r="G960" s="368"/>
      <c r="H960" s="392" t="str">
        <f t="shared" si="14"/>
        <v/>
      </c>
      <c r="I960" s="355"/>
      <c r="J960" s="356"/>
      <c r="K960" s="355"/>
      <c r="L960" s="352"/>
    </row>
    <row r="961" spans="1:12" ht="13.2" x14ac:dyDescent="0.25">
      <c r="A961" s="351">
        <v>958</v>
      </c>
      <c r="B961" s="352"/>
      <c r="C961" s="353"/>
      <c r="D961" s="354"/>
      <c r="E961" s="353"/>
      <c r="F961" s="367"/>
      <c r="G961" s="368"/>
      <c r="H961" s="392" t="str">
        <f t="shared" si="14"/>
        <v/>
      </c>
      <c r="I961" s="355"/>
      <c r="J961" s="356"/>
      <c r="K961" s="355"/>
      <c r="L961" s="352"/>
    </row>
    <row r="962" spans="1:12" ht="13.2" x14ac:dyDescent="0.25">
      <c r="A962" s="351">
        <v>959</v>
      </c>
      <c r="B962" s="352"/>
      <c r="C962" s="353"/>
      <c r="D962" s="354"/>
      <c r="E962" s="353"/>
      <c r="F962" s="367"/>
      <c r="G962" s="368"/>
      <c r="H962" s="392" t="str">
        <f t="shared" si="14"/>
        <v/>
      </c>
      <c r="I962" s="355"/>
      <c r="J962" s="356"/>
      <c r="K962" s="355"/>
      <c r="L962" s="352"/>
    </row>
    <row r="963" spans="1:12" ht="13.2" x14ac:dyDescent="0.25">
      <c r="A963" s="351">
        <v>960</v>
      </c>
      <c r="B963" s="352"/>
      <c r="C963" s="353"/>
      <c r="D963" s="354"/>
      <c r="E963" s="353"/>
      <c r="F963" s="367"/>
      <c r="G963" s="368"/>
      <c r="H963" s="392" t="str">
        <f t="shared" si="14"/>
        <v/>
      </c>
      <c r="I963" s="355"/>
      <c r="J963" s="356"/>
      <c r="K963" s="355"/>
      <c r="L963" s="352"/>
    </row>
    <row r="964" spans="1:12" ht="13.2" x14ac:dyDescent="0.25">
      <c r="A964" s="351">
        <v>961</v>
      </c>
      <c r="B964" s="352"/>
      <c r="C964" s="353"/>
      <c r="D964" s="354"/>
      <c r="E964" s="353"/>
      <c r="F964" s="367"/>
      <c r="G964" s="368"/>
      <c r="H964" s="392" t="str">
        <f t="shared" si="14"/>
        <v/>
      </c>
      <c r="I964" s="355"/>
      <c r="J964" s="356"/>
      <c r="K964" s="355"/>
      <c r="L964" s="352"/>
    </row>
    <row r="965" spans="1:12" ht="13.2" x14ac:dyDescent="0.25">
      <c r="A965" s="351">
        <v>962</v>
      </c>
      <c r="B965" s="352"/>
      <c r="C965" s="353"/>
      <c r="D965" s="354"/>
      <c r="E965" s="353"/>
      <c r="F965" s="367"/>
      <c r="G965" s="368"/>
      <c r="H965" s="392" t="str">
        <f t="shared" ref="H965:H1004" si="15">IF(G965="","",IF(LEN(G965)&gt;14,G965,REPLACE(REPLACE(G965,1,3,"XXX"),13,2,"XX")))</f>
        <v/>
      </c>
      <c r="I965" s="355"/>
      <c r="J965" s="356"/>
      <c r="K965" s="355"/>
      <c r="L965" s="352"/>
    </row>
    <row r="966" spans="1:12" ht="13.2" x14ac:dyDescent="0.25">
      <c r="A966" s="351">
        <v>963</v>
      </c>
      <c r="B966" s="352"/>
      <c r="C966" s="353"/>
      <c r="D966" s="354"/>
      <c r="E966" s="353"/>
      <c r="F966" s="367"/>
      <c r="G966" s="368"/>
      <c r="H966" s="392" t="str">
        <f t="shared" si="15"/>
        <v/>
      </c>
      <c r="I966" s="355"/>
      <c r="J966" s="356"/>
      <c r="K966" s="355"/>
      <c r="L966" s="352"/>
    </row>
    <row r="967" spans="1:12" ht="13.2" x14ac:dyDescent="0.25">
      <c r="A967" s="351">
        <v>964</v>
      </c>
      <c r="B967" s="352"/>
      <c r="C967" s="353"/>
      <c r="D967" s="354"/>
      <c r="E967" s="353"/>
      <c r="F967" s="367"/>
      <c r="G967" s="368"/>
      <c r="H967" s="392" t="str">
        <f t="shared" si="15"/>
        <v/>
      </c>
      <c r="I967" s="355"/>
      <c r="J967" s="356"/>
      <c r="K967" s="355"/>
      <c r="L967" s="352"/>
    </row>
    <row r="968" spans="1:12" ht="13.2" x14ac:dyDescent="0.25">
      <c r="A968" s="351">
        <v>965</v>
      </c>
      <c r="B968" s="352"/>
      <c r="C968" s="353"/>
      <c r="D968" s="354"/>
      <c r="E968" s="353"/>
      <c r="F968" s="367"/>
      <c r="G968" s="368"/>
      <c r="H968" s="392" t="str">
        <f t="shared" si="15"/>
        <v/>
      </c>
      <c r="I968" s="355"/>
      <c r="J968" s="356"/>
      <c r="K968" s="355"/>
      <c r="L968" s="352"/>
    </row>
    <row r="969" spans="1:12" ht="13.2" x14ac:dyDescent="0.25">
      <c r="A969" s="351">
        <v>966</v>
      </c>
      <c r="B969" s="352"/>
      <c r="C969" s="353"/>
      <c r="D969" s="354"/>
      <c r="E969" s="353"/>
      <c r="F969" s="367"/>
      <c r="G969" s="368"/>
      <c r="H969" s="392" t="str">
        <f t="shared" si="15"/>
        <v/>
      </c>
      <c r="I969" s="355"/>
      <c r="J969" s="356"/>
      <c r="K969" s="355"/>
      <c r="L969" s="352"/>
    </row>
    <row r="970" spans="1:12" ht="13.2" x14ac:dyDescent="0.25">
      <c r="A970" s="351">
        <v>967</v>
      </c>
      <c r="B970" s="352"/>
      <c r="C970" s="353"/>
      <c r="D970" s="354"/>
      <c r="E970" s="353"/>
      <c r="F970" s="367"/>
      <c r="G970" s="368"/>
      <c r="H970" s="392" t="str">
        <f t="shared" si="15"/>
        <v/>
      </c>
      <c r="I970" s="355"/>
      <c r="J970" s="356"/>
      <c r="K970" s="355"/>
      <c r="L970" s="352"/>
    </row>
    <row r="971" spans="1:12" ht="13.2" x14ac:dyDescent="0.25">
      <c r="A971" s="351">
        <v>968</v>
      </c>
      <c r="B971" s="352"/>
      <c r="C971" s="353"/>
      <c r="D971" s="354"/>
      <c r="E971" s="353"/>
      <c r="F971" s="367"/>
      <c r="G971" s="368"/>
      <c r="H971" s="392" t="str">
        <f t="shared" si="15"/>
        <v/>
      </c>
      <c r="I971" s="355"/>
      <c r="J971" s="356"/>
      <c r="K971" s="355"/>
      <c r="L971" s="352"/>
    </row>
    <row r="972" spans="1:12" ht="13.2" x14ac:dyDescent="0.25">
      <c r="A972" s="351">
        <v>969</v>
      </c>
      <c r="B972" s="352"/>
      <c r="C972" s="353"/>
      <c r="D972" s="354"/>
      <c r="E972" s="353"/>
      <c r="F972" s="367"/>
      <c r="G972" s="368"/>
      <c r="H972" s="392" t="str">
        <f t="shared" si="15"/>
        <v/>
      </c>
      <c r="I972" s="355"/>
      <c r="J972" s="356"/>
      <c r="K972" s="355"/>
      <c r="L972" s="352"/>
    </row>
    <row r="973" spans="1:12" ht="13.2" x14ac:dyDescent="0.25">
      <c r="A973" s="351">
        <v>970</v>
      </c>
      <c r="B973" s="352"/>
      <c r="C973" s="353"/>
      <c r="D973" s="354"/>
      <c r="E973" s="353"/>
      <c r="F973" s="367"/>
      <c r="G973" s="368"/>
      <c r="H973" s="392" t="str">
        <f t="shared" si="15"/>
        <v/>
      </c>
      <c r="I973" s="355"/>
      <c r="J973" s="356"/>
      <c r="K973" s="355"/>
      <c r="L973" s="352"/>
    </row>
    <row r="974" spans="1:12" ht="13.2" x14ac:dyDescent="0.25">
      <c r="A974" s="351">
        <v>971</v>
      </c>
      <c r="B974" s="352"/>
      <c r="C974" s="353"/>
      <c r="D974" s="354"/>
      <c r="E974" s="353"/>
      <c r="F974" s="367"/>
      <c r="G974" s="368"/>
      <c r="H974" s="392" t="str">
        <f t="shared" si="15"/>
        <v/>
      </c>
      <c r="I974" s="355"/>
      <c r="J974" s="356"/>
      <c r="K974" s="355"/>
      <c r="L974" s="352"/>
    </row>
    <row r="975" spans="1:12" ht="13.2" x14ac:dyDescent="0.25">
      <c r="A975" s="351">
        <v>972</v>
      </c>
      <c r="B975" s="352"/>
      <c r="C975" s="353"/>
      <c r="D975" s="354"/>
      <c r="E975" s="353"/>
      <c r="F975" s="367"/>
      <c r="G975" s="368"/>
      <c r="H975" s="392" t="str">
        <f t="shared" si="15"/>
        <v/>
      </c>
      <c r="I975" s="355"/>
      <c r="J975" s="356"/>
      <c r="K975" s="355"/>
      <c r="L975" s="352"/>
    </row>
    <row r="976" spans="1:12" ht="13.2" x14ac:dyDescent="0.25">
      <c r="A976" s="351">
        <v>973</v>
      </c>
      <c r="B976" s="352"/>
      <c r="C976" s="353"/>
      <c r="D976" s="354"/>
      <c r="E976" s="353"/>
      <c r="F976" s="367"/>
      <c r="G976" s="368"/>
      <c r="H976" s="392" t="str">
        <f t="shared" si="15"/>
        <v/>
      </c>
      <c r="I976" s="355"/>
      <c r="J976" s="356"/>
      <c r="K976" s="355"/>
      <c r="L976" s="352"/>
    </row>
    <row r="977" spans="1:12" ht="13.2" x14ac:dyDescent="0.25">
      <c r="A977" s="351">
        <v>974</v>
      </c>
      <c r="B977" s="352"/>
      <c r="C977" s="353"/>
      <c r="D977" s="354"/>
      <c r="E977" s="353"/>
      <c r="F977" s="367"/>
      <c r="G977" s="368"/>
      <c r="H977" s="392" t="str">
        <f t="shared" si="15"/>
        <v/>
      </c>
      <c r="I977" s="355"/>
      <c r="J977" s="356"/>
      <c r="K977" s="355"/>
      <c r="L977" s="352"/>
    </row>
    <row r="978" spans="1:12" ht="13.2" x14ac:dyDescent="0.25">
      <c r="A978" s="351">
        <v>975</v>
      </c>
      <c r="B978" s="352"/>
      <c r="C978" s="353"/>
      <c r="D978" s="354"/>
      <c r="E978" s="353"/>
      <c r="F978" s="367"/>
      <c r="G978" s="368"/>
      <c r="H978" s="392" t="str">
        <f t="shared" si="15"/>
        <v/>
      </c>
      <c r="I978" s="355"/>
      <c r="J978" s="356"/>
      <c r="K978" s="355"/>
      <c r="L978" s="352"/>
    </row>
    <row r="979" spans="1:12" ht="13.2" x14ac:dyDescent="0.25">
      <c r="A979" s="351">
        <v>976</v>
      </c>
      <c r="B979" s="352"/>
      <c r="C979" s="353"/>
      <c r="D979" s="354"/>
      <c r="E979" s="353"/>
      <c r="F979" s="367"/>
      <c r="G979" s="368"/>
      <c r="H979" s="392" t="str">
        <f t="shared" si="15"/>
        <v/>
      </c>
      <c r="I979" s="355"/>
      <c r="J979" s="356"/>
      <c r="K979" s="355"/>
      <c r="L979" s="352"/>
    </row>
    <row r="980" spans="1:12" ht="13.2" x14ac:dyDescent="0.25">
      <c r="A980" s="351">
        <v>977</v>
      </c>
      <c r="B980" s="352"/>
      <c r="C980" s="353"/>
      <c r="D980" s="354"/>
      <c r="E980" s="353"/>
      <c r="F980" s="367"/>
      <c r="G980" s="368"/>
      <c r="H980" s="392" t="str">
        <f t="shared" si="15"/>
        <v/>
      </c>
      <c r="I980" s="355"/>
      <c r="J980" s="356"/>
      <c r="K980" s="355"/>
      <c r="L980" s="352"/>
    </row>
    <row r="981" spans="1:12" ht="13.2" x14ac:dyDescent="0.25">
      <c r="A981" s="351">
        <v>978</v>
      </c>
      <c r="B981" s="352"/>
      <c r="C981" s="353"/>
      <c r="D981" s="354"/>
      <c r="E981" s="353"/>
      <c r="F981" s="367"/>
      <c r="G981" s="368"/>
      <c r="H981" s="392" t="str">
        <f t="shared" si="15"/>
        <v/>
      </c>
      <c r="I981" s="355"/>
      <c r="J981" s="356"/>
      <c r="K981" s="355"/>
      <c r="L981" s="352"/>
    </row>
    <row r="982" spans="1:12" ht="13.2" x14ac:dyDescent="0.25">
      <c r="A982" s="351">
        <v>979</v>
      </c>
      <c r="B982" s="352"/>
      <c r="C982" s="353"/>
      <c r="D982" s="354"/>
      <c r="E982" s="353"/>
      <c r="F982" s="367"/>
      <c r="G982" s="368"/>
      <c r="H982" s="392" t="str">
        <f t="shared" si="15"/>
        <v/>
      </c>
      <c r="I982" s="355"/>
      <c r="J982" s="356"/>
      <c r="K982" s="355"/>
      <c r="L982" s="352"/>
    </row>
    <row r="983" spans="1:12" ht="13.2" x14ac:dyDescent="0.25">
      <c r="A983" s="351">
        <v>980</v>
      </c>
      <c r="B983" s="352"/>
      <c r="C983" s="353"/>
      <c r="D983" s="354"/>
      <c r="E983" s="353"/>
      <c r="F983" s="367"/>
      <c r="G983" s="368"/>
      <c r="H983" s="392" t="str">
        <f t="shared" si="15"/>
        <v/>
      </c>
      <c r="I983" s="355"/>
      <c r="J983" s="356"/>
      <c r="K983" s="355"/>
      <c r="L983" s="352"/>
    </row>
    <row r="984" spans="1:12" ht="13.2" x14ac:dyDescent="0.25">
      <c r="A984" s="351">
        <v>981</v>
      </c>
      <c r="B984" s="352"/>
      <c r="C984" s="353"/>
      <c r="D984" s="354"/>
      <c r="E984" s="353"/>
      <c r="F984" s="367"/>
      <c r="G984" s="368"/>
      <c r="H984" s="392" t="str">
        <f t="shared" si="15"/>
        <v/>
      </c>
      <c r="I984" s="355"/>
      <c r="J984" s="356"/>
      <c r="K984" s="355"/>
      <c r="L984" s="352"/>
    </row>
    <row r="985" spans="1:12" ht="13.2" x14ac:dyDescent="0.25">
      <c r="A985" s="351">
        <v>982</v>
      </c>
      <c r="B985" s="352"/>
      <c r="C985" s="353"/>
      <c r="D985" s="354"/>
      <c r="E985" s="353"/>
      <c r="F985" s="367"/>
      <c r="G985" s="368"/>
      <c r="H985" s="392" t="str">
        <f t="shared" si="15"/>
        <v/>
      </c>
      <c r="I985" s="355"/>
      <c r="J985" s="356"/>
      <c r="K985" s="355"/>
      <c r="L985" s="352"/>
    </row>
    <row r="986" spans="1:12" ht="13.2" x14ac:dyDescent="0.25">
      <c r="A986" s="351">
        <v>983</v>
      </c>
      <c r="B986" s="352"/>
      <c r="C986" s="353"/>
      <c r="D986" s="354"/>
      <c r="E986" s="353"/>
      <c r="F986" s="367"/>
      <c r="G986" s="368"/>
      <c r="H986" s="392" t="str">
        <f t="shared" si="15"/>
        <v/>
      </c>
      <c r="I986" s="355"/>
      <c r="J986" s="356"/>
      <c r="K986" s="355"/>
      <c r="L986" s="352"/>
    </row>
    <row r="987" spans="1:12" ht="13.2" x14ac:dyDescent="0.25">
      <c r="A987" s="351">
        <v>984</v>
      </c>
      <c r="B987" s="352"/>
      <c r="C987" s="353"/>
      <c r="D987" s="354"/>
      <c r="E987" s="353"/>
      <c r="F987" s="367"/>
      <c r="G987" s="368"/>
      <c r="H987" s="392" t="str">
        <f t="shared" si="15"/>
        <v/>
      </c>
      <c r="I987" s="355"/>
      <c r="J987" s="356"/>
      <c r="K987" s="355"/>
      <c r="L987" s="352"/>
    </row>
    <row r="988" spans="1:12" ht="13.2" x14ac:dyDescent="0.25">
      <c r="A988" s="351">
        <v>985</v>
      </c>
      <c r="B988" s="352"/>
      <c r="C988" s="353"/>
      <c r="D988" s="354"/>
      <c r="E988" s="353"/>
      <c r="F988" s="367"/>
      <c r="G988" s="368"/>
      <c r="H988" s="392" t="str">
        <f t="shared" si="15"/>
        <v/>
      </c>
      <c r="I988" s="355"/>
      <c r="J988" s="356"/>
      <c r="K988" s="355"/>
      <c r="L988" s="352"/>
    </row>
    <row r="989" spans="1:12" ht="13.2" x14ac:dyDescent="0.25">
      <c r="A989" s="351">
        <v>986</v>
      </c>
      <c r="B989" s="352"/>
      <c r="C989" s="353"/>
      <c r="D989" s="354"/>
      <c r="E989" s="353"/>
      <c r="F989" s="367"/>
      <c r="G989" s="368"/>
      <c r="H989" s="392" t="str">
        <f t="shared" si="15"/>
        <v/>
      </c>
      <c r="I989" s="355"/>
      <c r="J989" s="356"/>
      <c r="K989" s="355"/>
      <c r="L989" s="352"/>
    </row>
    <row r="990" spans="1:12" ht="13.2" x14ac:dyDescent="0.25">
      <c r="A990" s="351">
        <v>987</v>
      </c>
      <c r="B990" s="352"/>
      <c r="C990" s="353"/>
      <c r="D990" s="354"/>
      <c r="E990" s="353"/>
      <c r="F990" s="367"/>
      <c r="G990" s="368"/>
      <c r="H990" s="392" t="str">
        <f t="shared" si="15"/>
        <v/>
      </c>
      <c r="I990" s="355"/>
      <c r="J990" s="356"/>
      <c r="K990" s="355"/>
      <c r="L990" s="352"/>
    </row>
    <row r="991" spans="1:12" ht="13.2" x14ac:dyDescent="0.25">
      <c r="A991" s="351">
        <v>988</v>
      </c>
      <c r="B991" s="352"/>
      <c r="C991" s="353"/>
      <c r="D991" s="354"/>
      <c r="E991" s="353"/>
      <c r="F991" s="367"/>
      <c r="G991" s="368"/>
      <c r="H991" s="392" t="str">
        <f t="shared" si="15"/>
        <v/>
      </c>
      <c r="I991" s="355"/>
      <c r="J991" s="356"/>
      <c r="K991" s="355"/>
      <c r="L991" s="352"/>
    </row>
    <row r="992" spans="1:12" ht="13.2" x14ac:dyDescent="0.25">
      <c r="A992" s="351">
        <v>989</v>
      </c>
      <c r="B992" s="352"/>
      <c r="C992" s="353"/>
      <c r="D992" s="354"/>
      <c r="E992" s="353"/>
      <c r="F992" s="367"/>
      <c r="G992" s="368"/>
      <c r="H992" s="392" t="str">
        <f t="shared" si="15"/>
        <v/>
      </c>
      <c r="I992" s="355"/>
      <c r="J992" s="356"/>
      <c r="K992" s="355"/>
      <c r="L992" s="352"/>
    </row>
    <row r="993" spans="1:12" ht="13.2" x14ac:dyDescent="0.25">
      <c r="A993" s="351">
        <v>990</v>
      </c>
      <c r="B993" s="352"/>
      <c r="C993" s="353"/>
      <c r="D993" s="354"/>
      <c r="E993" s="353"/>
      <c r="F993" s="367"/>
      <c r="G993" s="368"/>
      <c r="H993" s="392" t="str">
        <f t="shared" si="15"/>
        <v/>
      </c>
      <c r="I993" s="355"/>
      <c r="J993" s="356"/>
      <c r="K993" s="355"/>
      <c r="L993" s="352"/>
    </row>
    <row r="994" spans="1:12" ht="13.2" x14ac:dyDescent="0.25">
      <c r="A994" s="351">
        <v>991</v>
      </c>
      <c r="B994" s="352"/>
      <c r="C994" s="353"/>
      <c r="D994" s="354"/>
      <c r="E994" s="353"/>
      <c r="F994" s="367"/>
      <c r="G994" s="368"/>
      <c r="H994" s="392" t="str">
        <f t="shared" si="15"/>
        <v/>
      </c>
      <c r="I994" s="355"/>
      <c r="J994" s="356"/>
      <c r="K994" s="355"/>
      <c r="L994" s="352"/>
    </row>
    <row r="995" spans="1:12" ht="13.2" x14ac:dyDescent="0.25">
      <c r="A995" s="351">
        <v>992</v>
      </c>
      <c r="B995" s="352"/>
      <c r="C995" s="353"/>
      <c r="D995" s="354"/>
      <c r="E995" s="353"/>
      <c r="F995" s="367"/>
      <c r="G995" s="368"/>
      <c r="H995" s="392" t="str">
        <f t="shared" si="15"/>
        <v/>
      </c>
      <c r="I995" s="355"/>
      <c r="J995" s="356"/>
      <c r="K995" s="355"/>
      <c r="L995" s="352"/>
    </row>
    <row r="996" spans="1:12" ht="13.2" x14ac:dyDescent="0.25">
      <c r="A996" s="351">
        <v>993</v>
      </c>
      <c r="B996" s="352"/>
      <c r="C996" s="353"/>
      <c r="D996" s="354"/>
      <c r="E996" s="353"/>
      <c r="F996" s="367"/>
      <c r="G996" s="368"/>
      <c r="H996" s="392" t="str">
        <f t="shared" si="15"/>
        <v/>
      </c>
      <c r="I996" s="355"/>
      <c r="J996" s="356"/>
      <c r="K996" s="355"/>
      <c r="L996" s="352"/>
    </row>
    <row r="997" spans="1:12" ht="13.2" x14ac:dyDescent="0.25">
      <c r="A997" s="351">
        <v>994</v>
      </c>
      <c r="B997" s="352"/>
      <c r="C997" s="353"/>
      <c r="D997" s="354"/>
      <c r="E997" s="353"/>
      <c r="F997" s="367"/>
      <c r="G997" s="368"/>
      <c r="H997" s="392" t="str">
        <f t="shared" si="15"/>
        <v/>
      </c>
      <c r="I997" s="355"/>
      <c r="J997" s="356"/>
      <c r="K997" s="355"/>
      <c r="L997" s="352"/>
    </row>
    <row r="998" spans="1:12" ht="13.2" x14ac:dyDescent="0.25">
      <c r="A998" s="351">
        <v>995</v>
      </c>
      <c r="B998" s="352"/>
      <c r="C998" s="353"/>
      <c r="D998" s="354"/>
      <c r="E998" s="353"/>
      <c r="F998" s="367"/>
      <c r="G998" s="368"/>
      <c r="H998" s="392" t="str">
        <f t="shared" si="15"/>
        <v/>
      </c>
      <c r="I998" s="355"/>
      <c r="J998" s="356"/>
      <c r="K998" s="355"/>
      <c r="L998" s="352"/>
    </row>
    <row r="999" spans="1:12" ht="13.2" x14ac:dyDescent="0.25">
      <c r="A999" s="351">
        <v>996</v>
      </c>
      <c r="B999" s="352"/>
      <c r="C999" s="353"/>
      <c r="D999" s="354"/>
      <c r="E999" s="353"/>
      <c r="F999" s="367"/>
      <c r="G999" s="368"/>
      <c r="H999" s="392" t="str">
        <f t="shared" si="15"/>
        <v/>
      </c>
      <c r="I999" s="355"/>
      <c r="J999" s="356"/>
      <c r="K999" s="355"/>
      <c r="L999" s="352"/>
    </row>
    <row r="1000" spans="1:12" ht="13.2" x14ac:dyDescent="0.25">
      <c r="A1000" s="351">
        <v>997</v>
      </c>
      <c r="B1000" s="352"/>
      <c r="C1000" s="353"/>
      <c r="D1000" s="354"/>
      <c r="E1000" s="353"/>
      <c r="F1000" s="367"/>
      <c r="G1000" s="368"/>
      <c r="H1000" s="392" t="str">
        <f t="shared" si="15"/>
        <v/>
      </c>
      <c r="I1000" s="355"/>
      <c r="J1000" s="356"/>
      <c r="K1000" s="355"/>
      <c r="L1000" s="352"/>
    </row>
    <row r="1001" spans="1:12" ht="13.2" x14ac:dyDescent="0.25">
      <c r="A1001" s="351">
        <v>998</v>
      </c>
      <c r="B1001" s="352"/>
      <c r="C1001" s="353"/>
      <c r="D1001" s="354"/>
      <c r="E1001" s="353"/>
      <c r="F1001" s="367"/>
      <c r="G1001" s="368"/>
      <c r="H1001" s="392" t="str">
        <f t="shared" si="15"/>
        <v/>
      </c>
      <c r="I1001" s="355"/>
      <c r="J1001" s="356"/>
      <c r="K1001" s="355"/>
      <c r="L1001" s="352"/>
    </row>
    <row r="1002" spans="1:12" ht="13.2" x14ac:dyDescent="0.25">
      <c r="A1002" s="351">
        <v>999</v>
      </c>
      <c r="B1002" s="352"/>
      <c r="C1002" s="353"/>
      <c r="D1002" s="354"/>
      <c r="E1002" s="353"/>
      <c r="F1002" s="367"/>
      <c r="G1002" s="368"/>
      <c r="H1002" s="392" t="str">
        <f t="shared" si="15"/>
        <v/>
      </c>
      <c r="I1002" s="355"/>
      <c r="J1002" s="356"/>
      <c r="K1002" s="355"/>
      <c r="L1002" s="352"/>
    </row>
    <row r="1003" spans="1:12" ht="13.2" x14ac:dyDescent="0.25">
      <c r="A1003" s="351">
        <v>1000</v>
      </c>
      <c r="B1003" s="352"/>
      <c r="C1003" s="353"/>
      <c r="D1003" s="354"/>
      <c r="E1003" s="353"/>
      <c r="F1003" s="367"/>
      <c r="G1003" s="368"/>
      <c r="H1003" s="392" t="str">
        <f t="shared" si="15"/>
        <v/>
      </c>
      <c r="I1003" s="355"/>
      <c r="J1003" s="356"/>
      <c r="K1003" s="355"/>
      <c r="L1003" s="352"/>
    </row>
    <row r="1004" spans="1:12" ht="13.2" x14ac:dyDescent="0.25">
      <c r="A1004" s="351">
        <v>1001</v>
      </c>
      <c r="B1004" s="352"/>
      <c r="C1004" s="353"/>
      <c r="D1004" s="354"/>
      <c r="E1004" s="353"/>
      <c r="F1004" s="367"/>
      <c r="G1004" s="368"/>
      <c r="H1004" s="392" t="str">
        <f t="shared" si="15"/>
        <v/>
      </c>
      <c r="I1004" s="355"/>
      <c r="J1004" s="356"/>
      <c r="K1004" s="355"/>
      <c r="L1004" s="352"/>
    </row>
  </sheetData>
  <sheetProtection formatColumns="0" formatRows="0" insertColumns="0" insertRows="0" deleteRows="0" autoFilter="0"/>
  <autoFilter ref="A3:L1004" xr:uid="{00000000-0009-0000-0000-00000A000000}">
    <sortState xmlns:xlrd2="http://schemas.microsoft.com/office/spreadsheetml/2017/richdata2" ref="A5:Z2004">
      <sortCondition ref="A4:A2004"/>
    </sortState>
  </autoFilter>
  <mergeCells count="2">
    <mergeCell ref="A1:L1"/>
    <mergeCell ref="A2:L2"/>
  </mergeCells>
  <dataValidations count="1">
    <dataValidation type="list" allowBlank="1" showInputMessage="1" showErrorMessage="1" sqref="C4:C1004" xr:uid="{00000000-0002-0000-0A00-000000000000}">
      <formula1>Reserva</formula1>
    </dataValidation>
  </dataValidations>
  <printOptions horizontalCentered="1"/>
  <pageMargins left="0.59055118110236227" right="0.59055118110236227" top="0.59055118110236227" bottom="0.59055118110236227" header="0" footer="0"/>
  <pageSetup paperSize="9" scale="52" fitToHeight="0" pageOrder="overThenDown" orientation="landscape" r:id="rId1"/>
  <headerFooter>
    <oddFooter>Página &amp;P de &amp;N</oddFooter>
  </headerFooter>
  <colBreaks count="1" manualBreakCount="1">
    <brk id="5" max="1048575" man="1"/>
  </colBreaks>
  <ignoredErrors>
    <ignoredError sqref="H3"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A12"/>
  <sheetViews>
    <sheetView showGridLines="0" view="pageBreakPreview" zoomScaleNormal="100" zoomScaleSheetLayoutView="100" workbookViewId="0">
      <selection activeCell="A6" sqref="A6"/>
    </sheetView>
  </sheetViews>
  <sheetFormatPr defaultRowHeight="13.2" x14ac:dyDescent="0.25"/>
  <cols>
    <col min="1" max="1" width="135.44140625" customWidth="1"/>
  </cols>
  <sheetData>
    <row r="1" spans="1:1" s="1" customFormat="1" ht="17.399999999999999" x14ac:dyDescent="0.25">
      <c r="A1" s="22" t="s">
        <v>371</v>
      </c>
    </row>
    <row r="2" spans="1:1" s="1" customFormat="1" ht="39" customHeight="1" x14ac:dyDescent="0.25">
      <c r="A2" s="4"/>
    </row>
    <row r="3" spans="1:1" s="1" customFormat="1" ht="35.25" customHeight="1" x14ac:dyDescent="0.25">
      <c r="A3" s="169" t="str">
        <f>"Declaro, para todos os fins, que são verídicas todas as informações contidas neste relatório do "&amp;Capa!A70</f>
        <v>Declaro, para todos os fins, que são verídicas todas as informações contidas neste relatório do Contrato de Gestão nº 02/2019 - Contrato de Gestão nº. 002/2019 celebrado entre a Secretaria de Justiça e Segurança Pública do Estado de Minas Gerais - SEJUSP e o Instituto Elo</v>
      </c>
    </row>
    <row r="4" spans="1:1" s="1" customFormat="1" ht="71.25" customHeight="1" x14ac:dyDescent="0.25">
      <c r="A4" s="32" t="s">
        <v>21</v>
      </c>
    </row>
    <row r="5" spans="1:1" s="1" customFormat="1" ht="13.8" x14ac:dyDescent="0.25">
      <c r="A5" s="32" t="s">
        <v>527</v>
      </c>
    </row>
    <row r="6" spans="1:1" s="1" customFormat="1" ht="13.8" x14ac:dyDescent="0.25">
      <c r="A6" s="32" t="s">
        <v>528</v>
      </c>
    </row>
    <row r="7" spans="1:1" s="1" customFormat="1" ht="13.8" x14ac:dyDescent="0.25">
      <c r="A7" s="177"/>
    </row>
    <row r="8" spans="1:1" s="1" customFormat="1" ht="13.8" x14ac:dyDescent="0.25">
      <c r="A8" s="168"/>
    </row>
    <row r="9" spans="1:1" s="1" customFormat="1" ht="13.8" x14ac:dyDescent="0.25">
      <c r="A9" s="32" t="s">
        <v>568</v>
      </c>
    </row>
    <row r="10" spans="1:1" s="1" customFormat="1" ht="48.75" customHeight="1" x14ac:dyDescent="0.25">
      <c r="A10" s="6"/>
    </row>
    <row r="11" spans="1:1" s="1" customFormat="1" x14ac:dyDescent="0.25">
      <c r="A11" s="2"/>
    </row>
    <row r="12" spans="1:1" s="1" customFormat="1" ht="9.75" customHeight="1" x14ac:dyDescent="0.25">
      <c r="A12" s="2"/>
    </row>
  </sheetData>
  <sheetProtection formatCells="0" formatRows="0"/>
  <pageMargins left="0.511811024" right="0.511811024" top="0.78740157499999996" bottom="0.78740157499999996" header="0.31496062000000002" footer="0.31496062000000002"/>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1" tint="4.9989318521683403E-2"/>
    <pageSetUpPr fitToPage="1"/>
  </sheetPr>
  <dimension ref="A1:V118"/>
  <sheetViews>
    <sheetView topLeftCell="A4" workbookViewId="0">
      <selection activeCell="D10" sqref="D10"/>
    </sheetView>
  </sheetViews>
  <sheetFormatPr defaultColWidth="9.109375" defaultRowHeight="13.2" x14ac:dyDescent="0.25"/>
  <cols>
    <col min="1" max="2" width="26.44140625" style="111" customWidth="1"/>
    <col min="3" max="3" width="47.88671875" style="111" customWidth="1"/>
    <col min="4" max="4" width="29.5546875" style="111" customWidth="1"/>
    <col min="5" max="5" width="31.44140625" style="111" customWidth="1"/>
    <col min="6" max="7" width="31" style="111" customWidth="1"/>
    <col min="8" max="8" width="12.5546875" style="111" customWidth="1"/>
    <col min="9" max="9" width="31" style="111" customWidth="1"/>
    <col min="10" max="10" width="3.88671875" style="111" customWidth="1"/>
    <col min="11" max="11" width="10.109375" style="111" customWidth="1"/>
    <col min="12" max="12" width="15.109375" style="111" customWidth="1"/>
    <col min="13" max="13" width="2.5546875" style="111" customWidth="1"/>
    <col min="14" max="14" width="9.109375" style="111"/>
    <col min="15" max="17" width="13.44140625" style="111" customWidth="1"/>
    <col min="18" max="18" width="0.5546875" style="111" customWidth="1"/>
    <col min="19" max="19" width="10.44140625" style="111" bestFit="1" customWidth="1"/>
    <col min="20" max="20" width="13.44140625" style="111" customWidth="1"/>
    <col min="21" max="21" width="5.88671875" style="111" customWidth="1"/>
    <col min="22" max="22" width="9.109375" style="111"/>
    <col min="23" max="25" width="13.44140625" style="111" customWidth="1"/>
    <col min="26" max="26" width="1.88671875" style="111" customWidth="1"/>
    <col min="27" max="27" width="9.109375" style="111"/>
    <col min="28" max="28" width="13.44140625" style="111" customWidth="1"/>
    <col min="29" max="16384" width="9.109375" style="111"/>
  </cols>
  <sheetData>
    <row r="1" spans="1:22" x14ac:dyDescent="0.25">
      <c r="A1" s="111">
        <v>1</v>
      </c>
      <c r="B1" s="111">
        <v>1</v>
      </c>
      <c r="C1" s="111">
        <f t="shared" ref="C1:F1" si="0">COUNTA(C3:C152)</f>
        <v>3</v>
      </c>
      <c r="D1" s="111">
        <f>COUNTA(D3:D151)</f>
        <v>30</v>
      </c>
      <c r="E1" s="111">
        <f t="shared" si="0"/>
        <v>65</v>
      </c>
      <c r="F1" s="111">
        <f t="shared" si="0"/>
        <v>14</v>
      </c>
      <c r="G1" s="111">
        <v>1</v>
      </c>
    </row>
    <row r="2" spans="1:22" s="110" customFormat="1" ht="35.25" customHeight="1" x14ac:dyDescent="0.25">
      <c r="A2" s="105" t="s">
        <v>326</v>
      </c>
      <c r="B2" s="105" t="s">
        <v>327</v>
      </c>
      <c r="C2" s="105" t="s">
        <v>341</v>
      </c>
      <c r="D2" s="105" t="s">
        <v>163</v>
      </c>
      <c r="E2" s="105" t="s">
        <v>245</v>
      </c>
      <c r="F2" s="105" t="s">
        <v>130</v>
      </c>
      <c r="G2" s="105" t="s">
        <v>348</v>
      </c>
      <c r="H2" s="111"/>
      <c r="I2" s="106" t="s">
        <v>348</v>
      </c>
      <c r="K2" s="111"/>
      <c r="L2" s="111"/>
      <c r="N2" s="111"/>
      <c r="O2" s="111"/>
      <c r="P2" s="111"/>
      <c r="Q2" s="111"/>
      <c r="R2" s="111"/>
      <c r="S2" s="111"/>
      <c r="T2" s="111"/>
      <c r="U2" s="111"/>
      <c r="V2" s="111"/>
    </row>
    <row r="3" spans="1:22" ht="41.4" x14ac:dyDescent="0.25">
      <c r="A3" s="285" t="s">
        <v>326</v>
      </c>
      <c r="B3" s="285" t="s">
        <v>327</v>
      </c>
      <c r="C3" s="283" t="s">
        <v>322</v>
      </c>
      <c r="D3" s="106" t="s">
        <v>1</v>
      </c>
      <c r="E3" s="107" t="s">
        <v>2</v>
      </c>
      <c r="F3" s="284" t="s">
        <v>212</v>
      </c>
      <c r="G3" s="106" t="s">
        <v>348</v>
      </c>
      <c r="H3" s="162"/>
      <c r="I3" s="106" t="s">
        <v>350</v>
      </c>
    </row>
    <row r="4" spans="1:22" ht="27.6" x14ac:dyDescent="0.25">
      <c r="A4" s="112"/>
      <c r="B4" s="112"/>
      <c r="C4" s="106" t="s">
        <v>324</v>
      </c>
      <c r="D4" s="106" t="s">
        <v>152</v>
      </c>
      <c r="E4" s="107" t="s">
        <v>140</v>
      </c>
      <c r="F4" s="106" t="s">
        <v>206</v>
      </c>
      <c r="G4" s="162"/>
      <c r="H4" s="162"/>
      <c r="I4" s="106" t="s">
        <v>349</v>
      </c>
    </row>
    <row r="5" spans="1:22" ht="13.8" x14ac:dyDescent="0.25">
      <c r="A5" s="112"/>
      <c r="B5" s="112"/>
      <c r="C5" s="106" t="s">
        <v>151</v>
      </c>
      <c r="D5" s="106" t="s">
        <v>328</v>
      </c>
      <c r="E5" s="107" t="s">
        <v>3</v>
      </c>
      <c r="F5" s="106" t="s">
        <v>207</v>
      </c>
      <c r="G5" s="162"/>
      <c r="H5" s="162"/>
    </row>
    <row r="6" spans="1:22" ht="28.5" customHeight="1" x14ac:dyDescent="0.25">
      <c r="C6" s="112"/>
      <c r="D6" s="106" t="s">
        <v>329</v>
      </c>
      <c r="E6" s="107" t="s">
        <v>56</v>
      </c>
      <c r="F6" s="106" t="s">
        <v>209</v>
      </c>
      <c r="G6" s="162"/>
      <c r="H6" s="162"/>
      <c r="I6" s="162"/>
    </row>
    <row r="7" spans="1:22" ht="27.6" x14ac:dyDescent="0.25">
      <c r="A7" s="112"/>
      <c r="B7" s="112"/>
      <c r="C7" s="112"/>
      <c r="D7" s="106" t="s">
        <v>330</v>
      </c>
      <c r="E7" s="107" t="s">
        <v>71</v>
      </c>
      <c r="F7" s="106" t="s">
        <v>211</v>
      </c>
      <c r="G7" s="162"/>
      <c r="H7" s="162"/>
      <c r="I7" s="162"/>
    </row>
    <row r="8" spans="1:22" ht="13.8" x14ac:dyDescent="0.25">
      <c r="A8" s="112"/>
      <c r="B8" s="112"/>
      <c r="C8" s="112"/>
      <c r="D8" s="106" t="s">
        <v>332</v>
      </c>
      <c r="E8" s="107" t="s">
        <v>70</v>
      </c>
      <c r="F8" s="106" t="s">
        <v>214</v>
      </c>
      <c r="G8" s="162"/>
      <c r="H8" s="162"/>
      <c r="I8" s="162"/>
    </row>
    <row r="9" spans="1:22" ht="13.8" x14ac:dyDescent="0.25">
      <c r="A9" s="112"/>
      <c r="B9" s="112"/>
      <c r="C9" s="112"/>
      <c r="D9" s="106" t="s">
        <v>334</v>
      </c>
      <c r="E9" s="107" t="s">
        <v>148</v>
      </c>
      <c r="F9" s="106" t="s">
        <v>215</v>
      </c>
      <c r="G9" s="162"/>
      <c r="H9" s="162"/>
      <c r="I9" s="162"/>
    </row>
    <row r="10" spans="1:22" ht="13.8" x14ac:dyDescent="0.25">
      <c r="A10" s="112"/>
      <c r="B10" s="112"/>
      <c r="C10" s="112"/>
      <c r="D10" s="106" t="s">
        <v>80</v>
      </c>
      <c r="E10" s="107" t="s">
        <v>149</v>
      </c>
      <c r="F10" s="106" t="s">
        <v>62</v>
      </c>
      <c r="G10" s="162"/>
      <c r="H10" s="162"/>
      <c r="I10" s="162"/>
    </row>
    <row r="11" spans="1:22" ht="27.6" x14ac:dyDescent="0.25">
      <c r="A11" s="112"/>
      <c r="B11" s="112"/>
      <c r="C11" s="112"/>
      <c r="D11" s="106" t="s">
        <v>228</v>
      </c>
      <c r="E11" s="107" t="s">
        <v>164</v>
      </c>
      <c r="F11" s="106" t="s">
        <v>205</v>
      </c>
      <c r="G11" s="162"/>
      <c r="H11" s="162"/>
      <c r="I11" s="162"/>
    </row>
    <row r="12" spans="1:22" ht="41.4" x14ac:dyDescent="0.25">
      <c r="A12" s="112"/>
      <c r="B12" s="112"/>
      <c r="C12" s="112"/>
      <c r="D12" s="106" t="s">
        <v>230</v>
      </c>
      <c r="E12" s="107" t="s">
        <v>161</v>
      </c>
      <c r="F12" s="106" t="s">
        <v>210</v>
      </c>
      <c r="G12" s="162"/>
      <c r="H12" s="162"/>
      <c r="I12" s="162"/>
    </row>
    <row r="13" spans="1:22" ht="27.6" x14ac:dyDescent="0.25">
      <c r="A13" s="112"/>
      <c r="B13" s="112"/>
      <c r="C13" s="112"/>
      <c r="D13" s="106" t="s">
        <v>231</v>
      </c>
      <c r="E13" s="107" t="s">
        <v>50</v>
      </c>
      <c r="F13" s="106" t="s">
        <v>208</v>
      </c>
      <c r="G13" s="162"/>
      <c r="H13" s="162"/>
      <c r="I13" s="162"/>
    </row>
    <row r="14" spans="1:22" ht="13.8" x14ac:dyDescent="0.25">
      <c r="A14" s="112"/>
      <c r="B14" s="112"/>
      <c r="C14" s="112"/>
      <c r="D14" s="106" t="s">
        <v>242</v>
      </c>
      <c r="E14" s="107" t="s">
        <v>9</v>
      </c>
      <c r="F14" s="106" t="s">
        <v>213</v>
      </c>
      <c r="G14" s="162"/>
      <c r="H14" s="162"/>
      <c r="I14" s="162"/>
    </row>
    <row r="15" spans="1:22" ht="13.8" x14ac:dyDescent="0.25">
      <c r="A15" s="112"/>
      <c r="B15" s="112"/>
      <c r="C15" s="112"/>
      <c r="D15" s="106" t="s">
        <v>4</v>
      </c>
      <c r="E15" s="107" t="s">
        <v>285</v>
      </c>
      <c r="F15" s="106" t="s">
        <v>337</v>
      </c>
      <c r="G15" s="162"/>
      <c r="H15" s="162"/>
      <c r="I15" s="162"/>
    </row>
    <row r="16" spans="1:22" ht="13.8" x14ac:dyDescent="0.25">
      <c r="A16" s="112"/>
      <c r="B16" s="112"/>
      <c r="C16" s="112"/>
      <c r="D16" s="106" t="s">
        <v>10</v>
      </c>
      <c r="E16" s="107" t="s">
        <v>158</v>
      </c>
      <c r="F16" s="106" t="s">
        <v>216</v>
      </c>
      <c r="G16" s="162"/>
      <c r="H16" s="162"/>
      <c r="I16" s="162"/>
    </row>
    <row r="17" spans="1:9" ht="27.6" x14ac:dyDescent="0.25">
      <c r="A17" s="112"/>
      <c r="B17" s="112"/>
      <c r="C17" s="112"/>
      <c r="D17" s="106" t="s">
        <v>243</v>
      </c>
      <c r="E17" s="107" t="s">
        <v>165</v>
      </c>
      <c r="F17" s="112"/>
      <c r="G17" s="112"/>
      <c r="H17" s="112"/>
      <c r="I17" s="112"/>
    </row>
    <row r="18" spans="1:9" ht="27.6" x14ac:dyDescent="0.25">
      <c r="A18" s="112"/>
      <c r="B18" s="112"/>
      <c r="C18" s="112"/>
      <c r="D18" s="106" t="s">
        <v>258</v>
      </c>
      <c r="E18" s="108" t="s">
        <v>203</v>
      </c>
      <c r="F18" s="112"/>
      <c r="G18" s="112"/>
      <c r="H18" s="112"/>
      <c r="I18" s="112"/>
    </row>
    <row r="19" spans="1:9" ht="13.8" x14ac:dyDescent="0.25">
      <c r="A19" s="112"/>
      <c r="B19" s="112"/>
      <c r="C19" s="112"/>
      <c r="D19" s="106" t="s">
        <v>244</v>
      </c>
      <c r="E19" s="107" t="s">
        <v>57</v>
      </c>
      <c r="F19" s="112"/>
      <c r="G19" s="112"/>
      <c r="H19" s="112"/>
      <c r="I19" s="112"/>
    </row>
    <row r="20" spans="1:9" ht="27.6" x14ac:dyDescent="0.25">
      <c r="A20" s="112"/>
      <c r="B20" s="112"/>
      <c r="C20" s="112"/>
      <c r="D20" s="106" t="s">
        <v>439</v>
      </c>
      <c r="E20" s="107" t="s">
        <v>166</v>
      </c>
      <c r="F20" s="112"/>
      <c r="G20" s="112"/>
      <c r="H20" s="112"/>
      <c r="I20" s="112"/>
    </row>
    <row r="21" spans="1:9" ht="27.6" x14ac:dyDescent="0.25">
      <c r="A21" s="112"/>
      <c r="B21" s="112"/>
      <c r="C21" s="112"/>
      <c r="D21" s="106" t="s">
        <v>160</v>
      </c>
      <c r="E21" s="107" t="s">
        <v>167</v>
      </c>
      <c r="F21" s="112"/>
      <c r="G21" s="112"/>
      <c r="H21" s="112"/>
      <c r="I21" s="112"/>
    </row>
    <row r="22" spans="1:9" ht="27.6" x14ac:dyDescent="0.25">
      <c r="A22" s="112"/>
      <c r="B22" s="112"/>
      <c r="C22" s="112"/>
      <c r="D22" s="106" t="s">
        <v>157</v>
      </c>
      <c r="E22" s="108" t="s">
        <v>168</v>
      </c>
      <c r="F22" s="112"/>
      <c r="G22" s="112"/>
      <c r="H22" s="112"/>
      <c r="I22" s="112"/>
    </row>
    <row r="23" spans="1:9" ht="27.6" x14ac:dyDescent="0.25">
      <c r="A23" s="112"/>
      <c r="B23" s="112"/>
      <c r="C23" s="112"/>
      <c r="D23" s="106" t="s">
        <v>264</v>
      </c>
      <c r="E23" s="108" t="s">
        <v>169</v>
      </c>
      <c r="F23" s="112"/>
      <c r="G23" s="112"/>
      <c r="H23" s="112"/>
      <c r="I23" s="112"/>
    </row>
    <row r="24" spans="1:9" ht="27.6" x14ac:dyDescent="0.25">
      <c r="A24" s="112"/>
      <c r="B24" s="112"/>
      <c r="C24" s="112"/>
      <c r="D24" s="106" t="s">
        <v>146</v>
      </c>
      <c r="E24" s="108" t="s">
        <v>170</v>
      </c>
      <c r="F24" s="112"/>
      <c r="G24" s="112"/>
      <c r="H24" s="112"/>
      <c r="I24" s="112"/>
    </row>
    <row r="25" spans="1:9" ht="27.6" x14ac:dyDescent="0.25">
      <c r="A25" s="112"/>
      <c r="B25" s="112"/>
      <c r="C25" s="112"/>
      <c r="D25" s="106" t="s">
        <v>6</v>
      </c>
      <c r="E25" s="108" t="s">
        <v>232</v>
      </c>
      <c r="F25" s="112"/>
      <c r="G25" s="112"/>
      <c r="H25" s="112"/>
      <c r="I25" s="112"/>
    </row>
    <row r="26" spans="1:9" ht="27.6" x14ac:dyDescent="0.25">
      <c r="A26" s="112"/>
      <c r="B26" s="112"/>
      <c r="C26" s="112"/>
      <c r="D26" s="106" t="s">
        <v>284</v>
      </c>
      <c r="E26" s="108" t="s">
        <v>78</v>
      </c>
      <c r="F26" s="112"/>
      <c r="G26" s="112"/>
      <c r="H26" s="112"/>
      <c r="I26" s="112"/>
    </row>
    <row r="27" spans="1:9" ht="27.6" x14ac:dyDescent="0.25">
      <c r="A27" s="112"/>
      <c r="B27" s="112"/>
      <c r="C27" s="112"/>
      <c r="D27" s="106" t="s">
        <v>8</v>
      </c>
      <c r="E27" s="108" t="s">
        <v>286</v>
      </c>
      <c r="F27" s="112"/>
      <c r="G27" s="112"/>
      <c r="H27" s="112"/>
      <c r="I27" s="112"/>
    </row>
    <row r="28" spans="1:9" ht="13.8" x14ac:dyDescent="0.25">
      <c r="A28" s="112"/>
      <c r="B28" s="112"/>
      <c r="C28" s="112"/>
      <c r="D28" s="106" t="s">
        <v>48</v>
      </c>
      <c r="E28" s="108" t="s">
        <v>68</v>
      </c>
      <c r="F28" s="112"/>
      <c r="G28" s="112"/>
      <c r="H28" s="112"/>
      <c r="I28" s="112"/>
    </row>
    <row r="29" spans="1:9" ht="27.6" x14ac:dyDescent="0.25">
      <c r="A29" s="112"/>
      <c r="B29" s="112"/>
      <c r="C29" s="112"/>
      <c r="D29" s="106" t="s">
        <v>49</v>
      </c>
      <c r="E29" s="108" t="s">
        <v>171</v>
      </c>
      <c r="F29" s="112"/>
      <c r="G29" s="112"/>
      <c r="H29" s="112"/>
      <c r="I29" s="112"/>
    </row>
    <row r="30" spans="1:9" ht="27.6" x14ac:dyDescent="0.25">
      <c r="A30" s="112"/>
      <c r="B30" s="112"/>
      <c r="C30" s="112"/>
      <c r="D30" s="106" t="s">
        <v>290</v>
      </c>
      <c r="E30" s="108" t="s">
        <v>76</v>
      </c>
      <c r="F30" s="112"/>
      <c r="G30" s="112"/>
      <c r="H30" s="112"/>
      <c r="I30" s="112"/>
    </row>
    <row r="31" spans="1:9" ht="13.8" x14ac:dyDescent="0.25">
      <c r="A31" s="112"/>
      <c r="B31" s="112"/>
      <c r="C31" s="112"/>
      <c r="D31" s="106" t="s">
        <v>339</v>
      </c>
      <c r="E31" s="108" t="s">
        <v>72</v>
      </c>
      <c r="F31" s="112"/>
      <c r="G31" s="112"/>
      <c r="H31" s="112"/>
      <c r="I31" s="112"/>
    </row>
    <row r="32" spans="1:9" ht="13.8" x14ac:dyDescent="0.25">
      <c r="A32" s="112"/>
      <c r="B32" s="112"/>
      <c r="C32" s="112"/>
      <c r="D32" s="106" t="s">
        <v>67</v>
      </c>
      <c r="E32" s="108" t="s">
        <v>159</v>
      </c>
      <c r="F32" s="112"/>
      <c r="G32" s="112"/>
      <c r="H32" s="112"/>
      <c r="I32" s="112"/>
    </row>
    <row r="33" spans="1:9" ht="13.8" x14ac:dyDescent="0.25">
      <c r="A33" s="112"/>
      <c r="B33" s="112"/>
      <c r="C33" s="112"/>
      <c r="D33" s="112"/>
      <c r="E33" s="108" t="s">
        <v>52</v>
      </c>
      <c r="F33" s="112"/>
      <c r="G33" s="112"/>
      <c r="H33" s="112"/>
      <c r="I33" s="112"/>
    </row>
    <row r="34" spans="1:9" ht="13.8" x14ac:dyDescent="0.25">
      <c r="A34" s="112"/>
      <c r="B34" s="112"/>
      <c r="C34" s="112"/>
      <c r="D34" s="112"/>
      <c r="E34" s="108" t="s">
        <v>51</v>
      </c>
      <c r="F34" s="112"/>
      <c r="G34" s="112"/>
      <c r="H34" s="112"/>
      <c r="I34" s="112"/>
    </row>
    <row r="35" spans="1:9" ht="13.8" x14ac:dyDescent="0.25">
      <c r="A35" s="112"/>
      <c r="B35" s="112"/>
      <c r="C35" s="112"/>
      <c r="D35" s="112"/>
      <c r="E35" s="108" t="s">
        <v>61</v>
      </c>
      <c r="F35" s="112"/>
      <c r="G35" s="112"/>
      <c r="H35" s="112"/>
      <c r="I35" s="112"/>
    </row>
    <row r="36" spans="1:9" ht="13.8" x14ac:dyDescent="0.25">
      <c r="A36" s="112"/>
      <c r="B36" s="112"/>
      <c r="C36" s="112"/>
      <c r="D36" s="112"/>
      <c r="E36" s="108" t="s">
        <v>59</v>
      </c>
      <c r="F36" s="112"/>
      <c r="G36" s="112"/>
      <c r="H36" s="112"/>
      <c r="I36" s="112"/>
    </row>
    <row r="37" spans="1:9" ht="27.6" x14ac:dyDescent="0.25">
      <c r="A37" s="112"/>
      <c r="B37" s="112"/>
      <c r="C37" s="112"/>
      <c r="D37" s="112"/>
      <c r="E37" s="108" t="s">
        <v>58</v>
      </c>
      <c r="F37" s="112"/>
      <c r="G37" s="112"/>
      <c r="H37" s="112"/>
      <c r="I37" s="112"/>
    </row>
    <row r="38" spans="1:9" ht="13.8" x14ac:dyDescent="0.25">
      <c r="A38" s="112"/>
      <c r="B38" s="112"/>
      <c r="C38" s="112"/>
      <c r="D38" s="112"/>
      <c r="E38" s="108" t="s">
        <v>60</v>
      </c>
      <c r="F38" s="112"/>
      <c r="G38" s="112"/>
      <c r="H38" s="112"/>
      <c r="I38" s="112"/>
    </row>
    <row r="39" spans="1:9" ht="13.8" x14ac:dyDescent="0.25">
      <c r="A39" s="112"/>
      <c r="B39" s="112"/>
      <c r="C39" s="112"/>
      <c r="D39" s="112"/>
      <c r="E39" s="108" t="s">
        <v>127</v>
      </c>
      <c r="F39" s="112"/>
      <c r="G39" s="112"/>
      <c r="H39" s="112"/>
      <c r="I39" s="112"/>
    </row>
    <row r="40" spans="1:9" ht="13.8" x14ac:dyDescent="0.25">
      <c r="A40" s="112"/>
      <c r="B40" s="112"/>
      <c r="C40" s="112"/>
      <c r="D40" s="112"/>
      <c r="E40" s="108" t="s">
        <v>125</v>
      </c>
      <c r="F40" s="112"/>
      <c r="G40" s="112"/>
      <c r="H40" s="112"/>
      <c r="I40" s="112"/>
    </row>
    <row r="41" spans="1:9" ht="13.8" x14ac:dyDescent="0.25">
      <c r="A41" s="112"/>
      <c r="B41" s="112"/>
      <c r="C41" s="112"/>
      <c r="D41" s="112"/>
      <c r="E41" s="108" t="s">
        <v>53</v>
      </c>
      <c r="F41" s="112"/>
      <c r="G41" s="112"/>
      <c r="H41" s="112"/>
      <c r="I41" s="112"/>
    </row>
    <row r="42" spans="1:9" ht="13.8" x14ac:dyDescent="0.25">
      <c r="A42" s="112"/>
      <c r="B42" s="112"/>
      <c r="C42" s="112"/>
      <c r="D42" s="112"/>
      <c r="E42" s="108" t="s">
        <v>74</v>
      </c>
      <c r="F42" s="112"/>
      <c r="G42" s="112"/>
      <c r="H42" s="112"/>
      <c r="I42" s="112"/>
    </row>
    <row r="43" spans="1:9" ht="13.8" x14ac:dyDescent="0.25">
      <c r="A43" s="112"/>
      <c r="B43" s="112"/>
      <c r="C43" s="112"/>
      <c r="D43" s="112"/>
      <c r="E43" s="108" t="s">
        <v>233</v>
      </c>
      <c r="F43" s="112"/>
      <c r="G43" s="112"/>
      <c r="H43" s="112"/>
      <c r="I43" s="112"/>
    </row>
    <row r="44" spans="1:9" ht="13.8" x14ac:dyDescent="0.25">
      <c r="A44" s="112"/>
      <c r="B44" s="112"/>
      <c r="C44" s="112"/>
      <c r="D44" s="112"/>
      <c r="E44" s="108" t="s">
        <v>0</v>
      </c>
      <c r="F44" s="112"/>
      <c r="G44" s="112"/>
      <c r="H44" s="112"/>
      <c r="I44" s="112"/>
    </row>
    <row r="45" spans="1:9" ht="13.8" x14ac:dyDescent="0.25">
      <c r="A45" s="112"/>
      <c r="B45" s="112"/>
      <c r="C45" s="112"/>
      <c r="D45" s="112"/>
      <c r="E45" s="108" t="s">
        <v>75</v>
      </c>
      <c r="F45" s="112"/>
      <c r="G45" s="112"/>
      <c r="H45" s="112"/>
      <c r="I45" s="112"/>
    </row>
    <row r="46" spans="1:9" ht="13.8" x14ac:dyDescent="0.25">
      <c r="A46" s="112"/>
      <c r="B46" s="112"/>
      <c r="C46" s="112"/>
      <c r="D46" s="112"/>
      <c r="E46" s="109" t="s">
        <v>204</v>
      </c>
      <c r="F46" s="112"/>
      <c r="G46" s="112"/>
      <c r="H46" s="112"/>
      <c r="I46" s="112"/>
    </row>
    <row r="47" spans="1:9" ht="13.8" x14ac:dyDescent="0.25">
      <c r="A47" s="112"/>
      <c r="B47" s="112"/>
      <c r="C47" s="112"/>
      <c r="D47" s="112"/>
      <c r="E47" s="108" t="s">
        <v>241</v>
      </c>
      <c r="F47" s="112"/>
      <c r="G47" s="112"/>
      <c r="H47" s="112"/>
      <c r="I47" s="112"/>
    </row>
    <row r="48" spans="1:9" ht="13.8" x14ac:dyDescent="0.25">
      <c r="A48" s="112"/>
      <c r="B48" s="112"/>
      <c r="C48" s="112"/>
      <c r="D48" s="112"/>
      <c r="E48" s="108" t="s">
        <v>84</v>
      </c>
      <c r="F48" s="112"/>
      <c r="G48" s="112"/>
      <c r="H48" s="112"/>
      <c r="I48" s="112"/>
    </row>
    <row r="49" spans="1:9" ht="13.8" x14ac:dyDescent="0.25">
      <c r="A49" s="112"/>
      <c r="B49" s="112"/>
      <c r="C49" s="112"/>
      <c r="D49" s="112"/>
      <c r="E49" s="108" t="s">
        <v>85</v>
      </c>
      <c r="F49" s="112"/>
      <c r="G49" s="112"/>
      <c r="H49" s="112"/>
      <c r="I49" s="112"/>
    </row>
    <row r="50" spans="1:9" ht="13.8" x14ac:dyDescent="0.25">
      <c r="A50" s="112"/>
      <c r="B50" s="112"/>
      <c r="C50" s="112"/>
      <c r="D50" s="112"/>
      <c r="E50" s="108" t="s">
        <v>55</v>
      </c>
      <c r="F50" s="112"/>
      <c r="G50" s="112"/>
      <c r="H50" s="112"/>
      <c r="I50" s="112"/>
    </row>
    <row r="51" spans="1:9" ht="13.8" x14ac:dyDescent="0.25">
      <c r="A51" s="112"/>
      <c r="B51" s="112"/>
      <c r="C51" s="112"/>
      <c r="D51" s="112"/>
      <c r="E51" s="108" t="s">
        <v>73</v>
      </c>
      <c r="F51" s="112"/>
      <c r="G51" s="112"/>
      <c r="H51" s="112"/>
      <c r="I51" s="112"/>
    </row>
    <row r="52" spans="1:9" ht="27.6" x14ac:dyDescent="0.25">
      <c r="A52" s="112"/>
      <c r="B52" s="112"/>
      <c r="C52" s="112"/>
      <c r="D52" s="112"/>
      <c r="E52" s="108" t="s">
        <v>186</v>
      </c>
      <c r="F52" s="112"/>
      <c r="G52" s="112"/>
      <c r="H52" s="112"/>
      <c r="I52" s="112"/>
    </row>
    <row r="53" spans="1:9" ht="13.8" x14ac:dyDescent="0.25">
      <c r="A53" s="112"/>
      <c r="B53" s="112"/>
      <c r="C53" s="112"/>
      <c r="D53" s="112"/>
      <c r="E53" s="108" t="s">
        <v>77</v>
      </c>
      <c r="F53" s="112"/>
      <c r="G53" s="112"/>
      <c r="H53" s="112"/>
      <c r="I53" s="112"/>
    </row>
    <row r="54" spans="1:9" ht="13.8" x14ac:dyDescent="0.25">
      <c r="A54" s="112"/>
      <c r="B54" s="112"/>
      <c r="C54" s="112"/>
      <c r="D54" s="112"/>
      <c r="E54" s="108" t="s">
        <v>69</v>
      </c>
      <c r="F54" s="112"/>
      <c r="G54" s="112"/>
      <c r="H54" s="112"/>
      <c r="I54" s="112"/>
    </row>
    <row r="55" spans="1:9" ht="13.8" x14ac:dyDescent="0.25">
      <c r="A55" s="112"/>
      <c r="B55" s="112"/>
      <c r="C55" s="112"/>
      <c r="D55" s="112"/>
      <c r="E55" s="108" t="s">
        <v>54</v>
      </c>
      <c r="F55" s="112"/>
      <c r="G55" s="112"/>
      <c r="H55" s="112"/>
      <c r="I55" s="112"/>
    </row>
    <row r="56" spans="1:9" ht="27.6" x14ac:dyDescent="0.25">
      <c r="A56" s="112"/>
      <c r="B56" s="112"/>
      <c r="C56" s="112"/>
      <c r="D56" s="112"/>
      <c r="E56" s="108" t="s">
        <v>191</v>
      </c>
      <c r="F56" s="112"/>
      <c r="G56" s="112"/>
      <c r="H56" s="112"/>
      <c r="I56" s="112"/>
    </row>
    <row r="57" spans="1:9" ht="13.8" x14ac:dyDescent="0.25">
      <c r="A57" s="112"/>
      <c r="B57" s="112"/>
      <c r="C57" s="112"/>
      <c r="D57" s="112"/>
      <c r="E57" s="108" t="s">
        <v>193</v>
      </c>
      <c r="F57" s="112"/>
      <c r="G57" s="112"/>
      <c r="H57" s="112"/>
      <c r="I57" s="112"/>
    </row>
    <row r="58" spans="1:9" ht="13.8" x14ac:dyDescent="0.25">
      <c r="A58" s="112"/>
      <c r="B58" s="112"/>
      <c r="C58" s="112"/>
      <c r="D58" s="112"/>
      <c r="E58" s="108" t="s">
        <v>195</v>
      </c>
      <c r="F58" s="112"/>
      <c r="G58" s="112"/>
      <c r="H58" s="112"/>
      <c r="I58" s="112"/>
    </row>
    <row r="59" spans="1:9" ht="27.6" x14ac:dyDescent="0.25">
      <c r="A59" s="112"/>
      <c r="B59" s="112"/>
      <c r="C59" s="112"/>
      <c r="D59" s="112"/>
      <c r="E59" s="108" t="s">
        <v>287</v>
      </c>
      <c r="F59" s="112"/>
      <c r="G59" s="112"/>
      <c r="H59" s="112"/>
      <c r="I59" s="112"/>
    </row>
    <row r="60" spans="1:9" ht="27.6" x14ac:dyDescent="0.25">
      <c r="A60" s="112"/>
      <c r="B60" s="112"/>
      <c r="C60" s="112"/>
      <c r="D60" s="112"/>
      <c r="E60" s="108" t="s">
        <v>198</v>
      </c>
      <c r="F60" s="112"/>
      <c r="G60" s="112"/>
      <c r="H60" s="112"/>
      <c r="I60" s="112"/>
    </row>
    <row r="61" spans="1:9" ht="13.8" x14ac:dyDescent="0.25">
      <c r="A61" s="112"/>
      <c r="B61" s="112"/>
      <c r="C61" s="112"/>
      <c r="D61" s="112"/>
      <c r="E61" s="108" t="s">
        <v>268</v>
      </c>
      <c r="F61" s="112"/>
      <c r="G61" s="112"/>
      <c r="H61" s="112"/>
      <c r="I61" s="112"/>
    </row>
    <row r="62" spans="1:9" ht="13.8" x14ac:dyDescent="0.25">
      <c r="A62" s="112"/>
      <c r="B62" s="112"/>
      <c r="C62" s="112"/>
      <c r="D62" s="112"/>
      <c r="E62" s="108" t="s">
        <v>444</v>
      </c>
      <c r="F62" s="112"/>
      <c r="G62" s="112"/>
      <c r="H62" s="112"/>
      <c r="I62" s="112"/>
    </row>
    <row r="63" spans="1:9" ht="27.6" x14ac:dyDescent="0.25">
      <c r="A63" s="112"/>
      <c r="B63" s="112"/>
      <c r="C63" s="112"/>
      <c r="D63" s="112"/>
      <c r="E63" s="108" t="s">
        <v>445</v>
      </c>
      <c r="F63" s="112"/>
      <c r="G63" s="112"/>
      <c r="H63" s="112"/>
      <c r="I63" s="112"/>
    </row>
    <row r="64" spans="1:9" ht="27.6" x14ac:dyDescent="0.25">
      <c r="A64" s="112"/>
      <c r="B64" s="112"/>
      <c r="C64" s="112"/>
      <c r="D64" s="112"/>
      <c r="E64" s="108" t="s">
        <v>446</v>
      </c>
      <c r="F64" s="112"/>
      <c r="G64" s="112"/>
      <c r="H64" s="112"/>
      <c r="I64" s="112"/>
    </row>
    <row r="65" spans="1:9" ht="27.6" x14ac:dyDescent="0.25">
      <c r="A65" s="112"/>
      <c r="B65" s="112"/>
      <c r="C65" s="112"/>
      <c r="D65" s="112"/>
      <c r="E65" s="108" t="s">
        <v>447</v>
      </c>
      <c r="F65" s="112"/>
      <c r="G65" s="112"/>
      <c r="H65" s="112"/>
      <c r="I65" s="112"/>
    </row>
    <row r="66" spans="1:9" ht="13.8" x14ac:dyDescent="0.25">
      <c r="A66" s="112"/>
      <c r="B66" s="112"/>
      <c r="C66" s="112"/>
      <c r="D66" s="112"/>
      <c r="E66" s="108" t="s">
        <v>265</v>
      </c>
      <c r="F66" s="112"/>
      <c r="G66" s="112"/>
      <c r="H66" s="112"/>
      <c r="I66" s="112"/>
    </row>
    <row r="67" spans="1:9" ht="13.8" x14ac:dyDescent="0.25">
      <c r="A67" s="112"/>
      <c r="B67" s="112"/>
      <c r="C67" s="112"/>
      <c r="D67" s="112"/>
      <c r="E67" s="108"/>
      <c r="F67" s="112"/>
      <c r="G67" s="112"/>
      <c r="H67" s="112"/>
      <c r="I67" s="112"/>
    </row>
    <row r="68" spans="1:9" ht="13.8" x14ac:dyDescent="0.25">
      <c r="A68" s="112"/>
      <c r="B68" s="112"/>
      <c r="C68" s="112"/>
      <c r="D68" s="112"/>
      <c r="E68" s="108"/>
      <c r="F68" s="112"/>
      <c r="G68" s="112"/>
      <c r="H68" s="112"/>
      <c r="I68" s="112"/>
    </row>
    <row r="69" spans="1:9" ht="13.8" x14ac:dyDescent="0.25">
      <c r="A69" s="112"/>
      <c r="B69" s="112"/>
      <c r="C69" s="112"/>
      <c r="D69" s="112"/>
      <c r="E69" s="108"/>
      <c r="F69" s="112"/>
      <c r="G69" s="112"/>
      <c r="H69" s="112"/>
      <c r="I69" s="112"/>
    </row>
    <row r="70" spans="1:9" ht="13.8" x14ac:dyDescent="0.25">
      <c r="A70" s="112"/>
      <c r="B70" s="112"/>
      <c r="C70" s="112"/>
      <c r="D70" s="112"/>
      <c r="E70" s="108"/>
      <c r="F70" s="112"/>
      <c r="G70" s="112"/>
      <c r="H70" s="112"/>
      <c r="I70" s="112"/>
    </row>
    <row r="71" spans="1:9" ht="13.8" x14ac:dyDescent="0.25">
      <c r="A71" s="112"/>
      <c r="B71" s="112"/>
      <c r="C71" s="112"/>
      <c r="D71" s="112"/>
      <c r="E71" s="108"/>
      <c r="F71" s="112"/>
      <c r="G71" s="112"/>
      <c r="H71" s="112"/>
      <c r="I71" s="112"/>
    </row>
    <row r="72" spans="1:9" ht="13.8" x14ac:dyDescent="0.25">
      <c r="A72" s="112"/>
      <c r="B72" s="112"/>
      <c r="C72" s="112"/>
      <c r="D72" s="112"/>
      <c r="E72" s="108"/>
      <c r="F72" s="112"/>
      <c r="G72" s="112"/>
      <c r="H72" s="112"/>
      <c r="I72" s="112"/>
    </row>
    <row r="73" spans="1:9" ht="13.8" x14ac:dyDescent="0.25">
      <c r="A73" s="112"/>
      <c r="B73" s="112"/>
      <c r="C73" s="112"/>
      <c r="D73" s="112"/>
      <c r="E73" s="108"/>
      <c r="F73" s="112"/>
      <c r="G73" s="112"/>
      <c r="H73" s="112"/>
      <c r="I73" s="112"/>
    </row>
    <row r="74" spans="1:9" ht="13.8" x14ac:dyDescent="0.25">
      <c r="A74" s="112"/>
      <c r="B74" s="112"/>
      <c r="C74" s="112"/>
      <c r="D74" s="112"/>
      <c r="E74" s="108"/>
      <c r="F74" s="112"/>
      <c r="G74" s="112"/>
      <c r="H74" s="112"/>
      <c r="I74" s="112"/>
    </row>
    <row r="75" spans="1:9" ht="13.8" x14ac:dyDescent="0.25">
      <c r="A75" s="112"/>
      <c r="B75" s="112"/>
      <c r="C75" s="112"/>
      <c r="D75" s="112"/>
      <c r="E75" s="108"/>
      <c r="F75" s="112"/>
      <c r="G75" s="112"/>
      <c r="H75" s="112"/>
      <c r="I75" s="112"/>
    </row>
    <row r="76" spans="1:9" ht="13.8" x14ac:dyDescent="0.25">
      <c r="A76" s="112"/>
      <c r="B76" s="112"/>
      <c r="C76" s="112"/>
      <c r="D76" s="112"/>
      <c r="E76" s="108"/>
      <c r="F76" s="112"/>
      <c r="G76" s="112"/>
      <c r="H76" s="112"/>
      <c r="I76" s="112"/>
    </row>
    <row r="77" spans="1:9" ht="13.8" x14ac:dyDescent="0.25">
      <c r="A77" s="112"/>
      <c r="B77" s="112"/>
      <c r="C77" s="112"/>
      <c r="D77" s="112"/>
      <c r="E77" s="108"/>
      <c r="F77" s="112"/>
      <c r="G77" s="112"/>
      <c r="H77" s="112"/>
      <c r="I77" s="112"/>
    </row>
    <row r="78" spans="1:9" ht="13.8" x14ac:dyDescent="0.25">
      <c r="A78" s="112"/>
      <c r="B78" s="112"/>
      <c r="C78" s="112"/>
      <c r="D78" s="112"/>
      <c r="E78" s="108"/>
      <c r="F78" s="112"/>
      <c r="G78" s="112"/>
      <c r="H78" s="112"/>
      <c r="I78" s="112"/>
    </row>
    <row r="79" spans="1:9" ht="13.8" x14ac:dyDescent="0.25">
      <c r="A79" s="112"/>
      <c r="B79" s="112"/>
      <c r="C79" s="112"/>
      <c r="D79" s="112"/>
      <c r="E79" s="108"/>
      <c r="F79" s="112"/>
      <c r="G79" s="112"/>
      <c r="H79" s="112"/>
      <c r="I79" s="112"/>
    </row>
    <row r="80" spans="1:9" ht="13.8" x14ac:dyDescent="0.25">
      <c r="A80" s="112"/>
      <c r="B80" s="112"/>
      <c r="C80" s="112"/>
      <c r="D80" s="112"/>
      <c r="E80" s="108"/>
      <c r="F80" s="112"/>
      <c r="G80" s="112"/>
      <c r="H80" s="112"/>
      <c r="I80" s="112"/>
    </row>
    <row r="81" spans="1:9" ht="13.8" x14ac:dyDescent="0.25">
      <c r="A81" s="112"/>
      <c r="B81" s="112"/>
      <c r="C81" s="112"/>
      <c r="D81" s="112"/>
      <c r="E81" s="108"/>
      <c r="F81" s="112"/>
      <c r="G81" s="112"/>
      <c r="H81" s="112"/>
      <c r="I81" s="112"/>
    </row>
    <row r="82" spans="1:9" ht="13.8" x14ac:dyDescent="0.25">
      <c r="A82" s="112"/>
      <c r="B82" s="112"/>
      <c r="C82" s="112"/>
      <c r="D82" s="112"/>
      <c r="E82" s="108"/>
      <c r="F82" s="112"/>
      <c r="G82" s="112"/>
      <c r="H82" s="112"/>
      <c r="I82" s="112"/>
    </row>
    <row r="83" spans="1:9" ht="13.8" x14ac:dyDescent="0.25">
      <c r="A83" s="112"/>
      <c r="B83" s="112"/>
      <c r="C83" s="112"/>
      <c r="D83" s="112"/>
      <c r="E83" s="108"/>
      <c r="F83" s="112"/>
      <c r="G83" s="112"/>
      <c r="H83" s="112"/>
      <c r="I83" s="112"/>
    </row>
    <row r="84" spans="1:9" ht="13.8" x14ac:dyDescent="0.25">
      <c r="A84" s="112"/>
      <c r="B84" s="112"/>
      <c r="C84" s="112"/>
      <c r="D84" s="112"/>
      <c r="E84" s="108"/>
      <c r="F84" s="112"/>
      <c r="G84" s="112"/>
      <c r="H84" s="112"/>
      <c r="I84" s="112"/>
    </row>
    <row r="85" spans="1:9" ht="13.8" x14ac:dyDescent="0.25">
      <c r="A85" s="112"/>
      <c r="B85" s="112"/>
      <c r="C85" s="112"/>
      <c r="D85" s="112"/>
      <c r="E85" s="108"/>
      <c r="F85" s="112"/>
      <c r="G85" s="112"/>
      <c r="H85" s="112"/>
      <c r="I85" s="112"/>
    </row>
    <row r="86" spans="1:9" ht="13.8" x14ac:dyDescent="0.25">
      <c r="A86" s="112"/>
      <c r="B86" s="112"/>
      <c r="C86" s="112"/>
      <c r="D86" s="112"/>
      <c r="E86" s="108"/>
      <c r="F86" s="112"/>
      <c r="G86" s="112"/>
      <c r="H86" s="112"/>
      <c r="I86" s="112"/>
    </row>
    <row r="87" spans="1:9" ht="13.8" x14ac:dyDescent="0.25">
      <c r="A87" s="112"/>
      <c r="B87" s="112"/>
      <c r="C87" s="112"/>
      <c r="D87" s="112"/>
      <c r="E87" s="108"/>
      <c r="F87" s="112"/>
      <c r="G87" s="112"/>
      <c r="H87" s="112"/>
      <c r="I87" s="112"/>
    </row>
    <row r="88" spans="1:9" ht="13.8" x14ac:dyDescent="0.25">
      <c r="A88" s="112"/>
      <c r="B88" s="112"/>
      <c r="C88" s="112"/>
      <c r="D88" s="112"/>
      <c r="E88" s="108"/>
      <c r="F88" s="112"/>
      <c r="G88" s="112"/>
      <c r="H88" s="112"/>
      <c r="I88" s="112"/>
    </row>
    <row r="89" spans="1:9" ht="13.8" x14ac:dyDescent="0.25">
      <c r="A89" s="112"/>
      <c r="B89" s="112"/>
      <c r="C89" s="112"/>
      <c r="D89" s="112"/>
      <c r="E89" s="108"/>
      <c r="F89" s="112"/>
      <c r="G89" s="112"/>
      <c r="H89" s="112"/>
      <c r="I89" s="112"/>
    </row>
    <row r="90" spans="1:9" ht="13.8" x14ac:dyDescent="0.25">
      <c r="A90" s="112"/>
      <c r="B90" s="112"/>
      <c r="C90" s="112"/>
      <c r="D90" s="112"/>
      <c r="E90" s="108"/>
      <c r="F90" s="112"/>
      <c r="G90" s="112"/>
      <c r="H90" s="112"/>
      <c r="I90" s="112"/>
    </row>
    <row r="91" spans="1:9" ht="13.8" x14ac:dyDescent="0.25">
      <c r="A91" s="112"/>
      <c r="B91" s="112"/>
      <c r="C91" s="112"/>
      <c r="D91" s="112"/>
      <c r="E91" s="108"/>
      <c r="F91" s="112"/>
      <c r="G91" s="112"/>
      <c r="H91" s="112"/>
      <c r="I91" s="112"/>
    </row>
    <row r="92" spans="1:9" ht="13.8" x14ac:dyDescent="0.25">
      <c r="A92" s="112"/>
      <c r="B92" s="112"/>
      <c r="C92" s="112"/>
      <c r="D92" s="112"/>
      <c r="E92" s="108"/>
      <c r="F92" s="112"/>
      <c r="G92" s="112"/>
      <c r="H92" s="112"/>
      <c r="I92" s="112"/>
    </row>
    <row r="93" spans="1:9" ht="13.8" x14ac:dyDescent="0.25">
      <c r="A93" s="112"/>
      <c r="B93" s="112"/>
      <c r="C93" s="112"/>
      <c r="D93" s="112"/>
      <c r="E93" s="108"/>
      <c r="F93" s="112"/>
      <c r="G93" s="112"/>
      <c r="H93" s="112"/>
      <c r="I93" s="112"/>
    </row>
    <row r="94" spans="1:9" ht="13.8" x14ac:dyDescent="0.25">
      <c r="A94" s="112"/>
      <c r="B94" s="112"/>
      <c r="C94" s="112"/>
      <c r="D94" s="112"/>
      <c r="E94" s="108"/>
      <c r="F94" s="112"/>
      <c r="G94" s="112"/>
      <c r="H94" s="112"/>
      <c r="I94" s="112"/>
    </row>
    <row r="95" spans="1:9" ht="13.8" x14ac:dyDescent="0.25">
      <c r="A95" s="112"/>
      <c r="B95" s="112"/>
      <c r="C95" s="112"/>
      <c r="D95" s="112"/>
      <c r="E95" s="108"/>
      <c r="F95" s="112"/>
      <c r="G95" s="112"/>
      <c r="H95" s="112"/>
      <c r="I95" s="112"/>
    </row>
    <row r="96" spans="1:9" ht="13.8" x14ac:dyDescent="0.25">
      <c r="A96" s="112"/>
      <c r="B96" s="112"/>
      <c r="C96" s="112"/>
      <c r="D96" s="112"/>
      <c r="E96" s="108"/>
      <c r="F96" s="112"/>
      <c r="G96" s="112"/>
      <c r="H96" s="112"/>
      <c r="I96" s="112"/>
    </row>
    <row r="97" spans="1:9" ht="13.8" x14ac:dyDescent="0.25">
      <c r="A97" s="112"/>
      <c r="B97" s="112"/>
      <c r="C97" s="112"/>
      <c r="D97" s="112"/>
      <c r="E97" s="108"/>
      <c r="F97" s="112"/>
      <c r="G97" s="112"/>
      <c r="H97" s="112"/>
      <c r="I97" s="112"/>
    </row>
    <row r="98" spans="1:9" ht="13.8" x14ac:dyDescent="0.25">
      <c r="A98" s="112"/>
      <c r="B98" s="112"/>
      <c r="C98" s="112"/>
      <c r="D98" s="112"/>
      <c r="E98" s="108"/>
      <c r="F98" s="112"/>
      <c r="G98" s="112"/>
      <c r="H98" s="112"/>
      <c r="I98" s="112"/>
    </row>
    <row r="99" spans="1:9" ht="13.8" x14ac:dyDescent="0.25">
      <c r="A99" s="112"/>
      <c r="B99" s="112"/>
      <c r="C99" s="112"/>
      <c r="D99" s="112"/>
      <c r="E99" s="108"/>
      <c r="F99" s="112"/>
      <c r="G99" s="112"/>
      <c r="H99" s="112"/>
      <c r="I99" s="112"/>
    </row>
    <row r="100" spans="1:9" ht="13.8" x14ac:dyDescent="0.25">
      <c r="A100" s="112"/>
      <c r="B100" s="112"/>
      <c r="C100" s="112"/>
      <c r="D100" s="112"/>
      <c r="E100" s="108"/>
      <c r="F100" s="112"/>
      <c r="G100" s="112"/>
      <c r="H100" s="112"/>
      <c r="I100" s="112"/>
    </row>
    <row r="101" spans="1:9" ht="13.8" x14ac:dyDescent="0.25">
      <c r="A101" s="112"/>
      <c r="B101" s="112"/>
      <c r="C101" s="112"/>
      <c r="D101" s="112"/>
      <c r="E101" s="108"/>
      <c r="F101" s="112"/>
      <c r="G101" s="112"/>
      <c r="H101" s="112"/>
      <c r="I101" s="112"/>
    </row>
    <row r="102" spans="1:9" ht="13.8" x14ac:dyDescent="0.25">
      <c r="A102" s="112"/>
      <c r="B102" s="112"/>
      <c r="C102" s="112"/>
      <c r="D102" s="112"/>
      <c r="E102" s="108"/>
      <c r="F102" s="112"/>
      <c r="G102" s="112"/>
      <c r="H102" s="112"/>
      <c r="I102" s="112"/>
    </row>
    <row r="103" spans="1:9" ht="13.8" x14ac:dyDescent="0.25">
      <c r="A103" s="112"/>
      <c r="B103" s="112"/>
      <c r="C103" s="112"/>
      <c r="D103" s="112"/>
      <c r="E103" s="108"/>
      <c r="F103" s="112"/>
      <c r="G103" s="112"/>
      <c r="H103" s="112"/>
      <c r="I103" s="112"/>
    </row>
    <row r="104" spans="1:9" ht="13.8" x14ac:dyDescent="0.25">
      <c r="A104" s="112"/>
      <c r="B104" s="112"/>
      <c r="C104" s="112"/>
      <c r="D104" s="112"/>
      <c r="E104" s="108"/>
      <c r="F104" s="112"/>
      <c r="G104" s="112"/>
      <c r="H104" s="112"/>
      <c r="I104" s="112"/>
    </row>
    <row r="105" spans="1:9" ht="13.8" x14ac:dyDescent="0.25">
      <c r="A105" s="112"/>
      <c r="B105" s="112"/>
      <c r="C105" s="112"/>
      <c r="D105" s="112"/>
      <c r="E105" s="108"/>
      <c r="F105" s="112"/>
      <c r="G105" s="112"/>
      <c r="H105" s="112"/>
      <c r="I105" s="112"/>
    </row>
    <row r="106" spans="1:9" ht="13.8" x14ac:dyDescent="0.25">
      <c r="A106" s="112"/>
      <c r="B106" s="112"/>
      <c r="C106" s="112"/>
      <c r="D106" s="112"/>
      <c r="E106" s="108"/>
      <c r="F106" s="112"/>
      <c r="G106" s="112"/>
      <c r="H106" s="112"/>
      <c r="I106" s="112"/>
    </row>
    <row r="107" spans="1:9" ht="13.8" x14ac:dyDescent="0.25">
      <c r="A107" s="112"/>
      <c r="B107" s="112"/>
      <c r="C107" s="112"/>
      <c r="D107" s="112"/>
      <c r="E107" s="108"/>
      <c r="F107" s="112"/>
      <c r="G107" s="112"/>
      <c r="H107" s="112"/>
      <c r="I107" s="112"/>
    </row>
    <row r="108" spans="1:9" ht="13.8" x14ac:dyDescent="0.25">
      <c r="A108" s="112"/>
      <c r="B108" s="112"/>
      <c r="C108" s="112"/>
      <c r="D108" s="112"/>
      <c r="E108" s="108"/>
      <c r="F108" s="112"/>
      <c r="G108" s="112"/>
      <c r="H108" s="112"/>
      <c r="I108" s="112"/>
    </row>
    <row r="109" spans="1:9" ht="13.8" x14ac:dyDescent="0.25">
      <c r="A109" s="112"/>
      <c r="B109" s="112"/>
      <c r="C109" s="112"/>
      <c r="D109" s="112"/>
      <c r="E109" s="108"/>
      <c r="F109" s="112"/>
      <c r="G109" s="112"/>
      <c r="H109" s="112"/>
      <c r="I109" s="112"/>
    </row>
    <row r="110" spans="1:9" ht="13.8" x14ac:dyDescent="0.25">
      <c r="A110" s="112"/>
      <c r="B110" s="112"/>
      <c r="C110" s="112"/>
      <c r="D110" s="112"/>
      <c r="E110" s="108"/>
      <c r="F110" s="112"/>
      <c r="G110" s="112"/>
      <c r="H110" s="112"/>
      <c r="I110" s="112"/>
    </row>
    <row r="111" spans="1:9" ht="13.8" x14ac:dyDescent="0.25">
      <c r="A111" s="112"/>
      <c r="B111" s="112"/>
      <c r="C111" s="112"/>
      <c r="D111" s="112"/>
      <c r="E111" s="108"/>
      <c r="F111" s="112"/>
      <c r="G111" s="112"/>
      <c r="H111" s="112"/>
      <c r="I111" s="112"/>
    </row>
    <row r="112" spans="1:9" ht="13.8" x14ac:dyDescent="0.25">
      <c r="A112" s="112"/>
      <c r="B112" s="112"/>
      <c r="C112" s="112"/>
      <c r="D112" s="112"/>
      <c r="E112" s="108"/>
      <c r="F112" s="112"/>
      <c r="G112" s="112"/>
      <c r="H112" s="112"/>
      <c r="I112" s="112"/>
    </row>
    <row r="113" spans="1:9" ht="13.8" x14ac:dyDescent="0.25">
      <c r="A113" s="112"/>
      <c r="B113" s="112"/>
      <c r="C113" s="112"/>
      <c r="D113" s="112"/>
      <c r="E113" s="108"/>
      <c r="F113" s="112"/>
      <c r="G113" s="112"/>
      <c r="H113" s="112"/>
      <c r="I113" s="112"/>
    </row>
    <row r="114" spans="1:9" ht="13.8" x14ac:dyDescent="0.25">
      <c r="A114" s="112"/>
      <c r="B114" s="112"/>
      <c r="C114" s="112"/>
      <c r="D114" s="112"/>
      <c r="E114" s="108"/>
      <c r="F114" s="112"/>
      <c r="G114" s="112"/>
      <c r="H114" s="112"/>
      <c r="I114" s="112"/>
    </row>
    <row r="115" spans="1:9" ht="13.8" x14ac:dyDescent="0.25">
      <c r="A115" s="112"/>
      <c r="B115" s="112"/>
      <c r="C115" s="112"/>
      <c r="D115" s="112"/>
      <c r="E115" s="108"/>
      <c r="F115" s="112"/>
      <c r="G115" s="112"/>
      <c r="H115" s="112"/>
      <c r="I115" s="112"/>
    </row>
    <row r="116" spans="1:9" ht="13.8" x14ac:dyDescent="0.25">
      <c r="D116" s="112"/>
      <c r="E116" s="108" t="s">
        <v>265</v>
      </c>
      <c r="F116" s="112"/>
      <c r="G116" s="112"/>
      <c r="H116" s="112"/>
    </row>
    <row r="117" spans="1:9" x14ac:dyDescent="0.25">
      <c r="D117" s="112"/>
    </row>
    <row r="118" spans="1:9" x14ac:dyDescent="0.25">
      <c r="D118" s="112"/>
    </row>
  </sheetData>
  <pageMargins left="0.19685039370078741" right="0.19685039370078741" top="0.59055118110236227" bottom="0.59055118110236227" header="0" footer="0"/>
  <pageSetup paperSize="9" scale="50" orientation="landscape" r:id="rId1"/>
  <headerFooter>
    <oddFooter>Página &amp;P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4">
    <tabColor theme="0" tint="-0.34998626667073579"/>
    <pageSetUpPr fitToPage="1"/>
  </sheetPr>
  <dimension ref="A1:N21"/>
  <sheetViews>
    <sheetView showGridLines="0" view="pageBreakPreview" zoomScale="85" zoomScaleNormal="85" zoomScaleSheetLayoutView="85" workbookViewId="0">
      <selection activeCell="I14" sqref="I14"/>
    </sheetView>
  </sheetViews>
  <sheetFormatPr defaultColWidth="9.109375" defaultRowHeight="13.2" x14ac:dyDescent="0.25"/>
  <cols>
    <col min="1" max="1" width="5.44140625" style="1" customWidth="1"/>
    <col min="2" max="2" width="45.5546875" style="1" customWidth="1"/>
    <col min="3" max="3" width="18" style="1" customWidth="1"/>
    <col min="4" max="14" width="15.44140625" style="1" customWidth="1"/>
    <col min="15" max="16" width="4" style="1" customWidth="1"/>
    <col min="17" max="17" width="49.5546875" style="1" customWidth="1"/>
    <col min="18" max="16384" width="9.109375" style="1"/>
  </cols>
  <sheetData>
    <row r="1" spans="1:14" ht="26.25" customHeight="1" x14ac:dyDescent="0.25">
      <c r="A1" s="425" t="str">
        <f>Capa!A70</f>
        <v>Contrato de Gestão nº 02/2019 - Contrato de Gestão nº. 002/2019 celebrado entre a Secretaria de Justiça e Segurança Pública do Estado de Minas Gerais - SEJUSP e o Instituto Elo</v>
      </c>
      <c r="B1" s="425"/>
      <c r="C1" s="425"/>
      <c r="D1" s="425"/>
      <c r="E1" s="425"/>
      <c r="F1" s="425"/>
      <c r="G1" s="425"/>
      <c r="H1" s="425"/>
      <c r="I1" s="425"/>
      <c r="J1" s="425"/>
      <c r="K1" s="425"/>
      <c r="L1" s="425"/>
      <c r="M1" s="425"/>
      <c r="N1" s="425"/>
    </row>
    <row r="2" spans="1:14" ht="20.25" customHeight="1" x14ac:dyDescent="0.25">
      <c r="A2" s="426" t="str">
        <f>Capa!A5</f>
        <v>26º Relatório Gerencial Financeiro</v>
      </c>
      <c r="B2" s="426"/>
      <c r="C2" s="426"/>
      <c r="D2" s="426"/>
      <c r="E2" s="426"/>
      <c r="F2" s="426"/>
      <c r="G2" s="426"/>
      <c r="H2" s="426"/>
      <c r="I2" s="426"/>
      <c r="J2" s="426"/>
      <c r="K2" s="426"/>
      <c r="L2" s="426"/>
      <c r="M2" s="426"/>
      <c r="N2" s="426"/>
    </row>
    <row r="3" spans="1:14" ht="19.5" customHeight="1" thickBot="1" x14ac:dyDescent="0.3">
      <c r="A3" s="424" t="s">
        <v>260</v>
      </c>
      <c r="B3" s="424"/>
      <c r="C3" s="424"/>
      <c r="D3" s="424"/>
      <c r="E3" s="424"/>
      <c r="F3" s="424"/>
      <c r="G3" s="424"/>
      <c r="H3" s="424"/>
      <c r="I3" s="424"/>
      <c r="J3" s="424"/>
      <c r="K3" s="424"/>
      <c r="L3" s="424"/>
      <c r="M3" s="424"/>
      <c r="N3" s="424"/>
    </row>
    <row r="4" spans="1:14" ht="39.75" customHeight="1" thickTop="1" thickBot="1" x14ac:dyDescent="0.3">
      <c r="A4" s="5"/>
      <c r="B4" s="286"/>
      <c r="C4" s="287">
        <f>IF(Capa!A7="dd/mm/aaaa",DATEVALUE("01/01/2025"),DATE(YEAR(Capa!A7),1,1))</f>
        <v>45658</v>
      </c>
      <c r="D4" s="287">
        <f>EDATE(C4,1)</f>
        <v>45689</v>
      </c>
      <c r="E4" s="287">
        <f t="shared" ref="E4:N4" si="0">EDATE(D4,1)</f>
        <v>45717</v>
      </c>
      <c r="F4" s="287">
        <f t="shared" si="0"/>
        <v>45748</v>
      </c>
      <c r="G4" s="287">
        <f t="shared" si="0"/>
        <v>45778</v>
      </c>
      <c r="H4" s="287">
        <f t="shared" si="0"/>
        <v>45809</v>
      </c>
      <c r="I4" s="287">
        <f t="shared" si="0"/>
        <v>45839</v>
      </c>
      <c r="J4" s="287">
        <f t="shared" si="0"/>
        <v>45870</v>
      </c>
      <c r="K4" s="287">
        <f t="shared" si="0"/>
        <v>45901</v>
      </c>
      <c r="L4" s="287">
        <f t="shared" si="0"/>
        <v>45931</v>
      </c>
      <c r="M4" s="287">
        <f t="shared" si="0"/>
        <v>45962</v>
      </c>
      <c r="N4" s="287">
        <f t="shared" si="0"/>
        <v>45992</v>
      </c>
    </row>
    <row r="5" spans="1:14" ht="24" customHeight="1" thickTop="1" thickBot="1" x14ac:dyDescent="0.3">
      <c r="A5" s="10" t="s">
        <v>41</v>
      </c>
      <c r="B5" s="51" t="s">
        <v>354</v>
      </c>
      <c r="C5" s="47">
        <v>646725.11</v>
      </c>
      <c r="D5" s="43">
        <f>'Analítico Cx.'!D5</f>
        <v>603588.48</v>
      </c>
      <c r="E5" s="43">
        <f>'Analítico Cx.'!E5</f>
        <v>559195.33000000007</v>
      </c>
      <c r="F5" s="43">
        <f>'Analítico Cx.'!F5</f>
        <v>512317.81000000006</v>
      </c>
      <c r="G5" s="43">
        <f>'Analítico Cx.'!G5</f>
        <v>467371.83000000007</v>
      </c>
      <c r="H5" s="43">
        <f>'Analítico Cx.'!H5</f>
        <v>0</v>
      </c>
      <c r="I5" s="43">
        <f>'Analítico Cx.'!I5</f>
        <v>0</v>
      </c>
      <c r="J5" s="43">
        <f>'Analítico Cx.'!J5</f>
        <v>0</v>
      </c>
      <c r="K5" s="43">
        <f>'Analítico Cx.'!K5</f>
        <v>0</v>
      </c>
      <c r="L5" s="43">
        <f>'Analítico Cx.'!L5</f>
        <v>0</v>
      </c>
      <c r="M5" s="43">
        <f>'Analítico Cx.'!M5</f>
        <v>0</v>
      </c>
      <c r="N5" s="43">
        <f>'Analítico Cx.'!N5</f>
        <v>0</v>
      </c>
    </row>
    <row r="6" spans="1:14" ht="9.75" customHeight="1" thickTop="1" thickBot="1" x14ac:dyDescent="0.3">
      <c r="A6" s="10"/>
      <c r="B6" s="52"/>
      <c r="C6" s="44"/>
      <c r="D6" s="44"/>
      <c r="E6" s="44"/>
      <c r="F6" s="44"/>
      <c r="G6" s="44"/>
      <c r="H6" s="44"/>
      <c r="I6" s="44"/>
      <c r="J6" s="44"/>
      <c r="K6" s="44"/>
      <c r="L6" s="44"/>
      <c r="M6" s="44"/>
      <c r="N6" s="44"/>
    </row>
    <row r="7" spans="1:14" ht="24" customHeight="1" thickTop="1" x14ac:dyDescent="0.25">
      <c r="A7" s="10" t="s">
        <v>42</v>
      </c>
      <c r="B7" s="53" t="s">
        <v>266</v>
      </c>
      <c r="C7" s="45">
        <f>'Analítico Cx.'!C15</f>
        <v>6453.42</v>
      </c>
      <c r="D7" s="45">
        <f>'Analítico Cx.'!D15</f>
        <v>5752.05</v>
      </c>
      <c r="E7" s="45">
        <f>'Analítico Cx.'!E15</f>
        <v>5113.4799999999996</v>
      </c>
      <c r="F7" s="45">
        <f>'Analítico Cx.'!F15</f>
        <v>5091.7700000000004</v>
      </c>
      <c r="G7" s="45">
        <f>'Analítico Cx.'!G15</f>
        <v>3402.47</v>
      </c>
      <c r="H7" s="45">
        <f>'Analítico Cx.'!H15</f>
        <v>0</v>
      </c>
      <c r="I7" s="45">
        <f>'Analítico Cx.'!I15</f>
        <v>0</v>
      </c>
      <c r="J7" s="45">
        <f>'Analítico Cx.'!J15</f>
        <v>0</v>
      </c>
      <c r="K7" s="45">
        <f>'Analítico Cx.'!K15</f>
        <v>0</v>
      </c>
      <c r="L7" s="45">
        <f>'Analítico Cx.'!L15</f>
        <v>0</v>
      </c>
      <c r="M7" s="45">
        <f>'Analítico Cx.'!M15</f>
        <v>0</v>
      </c>
      <c r="N7" s="45">
        <f>'Analítico Cx.'!N15</f>
        <v>0</v>
      </c>
    </row>
    <row r="8" spans="1:14" ht="24" customHeight="1" thickBot="1" x14ac:dyDescent="0.3">
      <c r="A8" s="10" t="s">
        <v>217</v>
      </c>
      <c r="B8" s="54" t="s">
        <v>267</v>
      </c>
      <c r="C8" s="46">
        <f>'Analítico Cx.'!C141</f>
        <v>49590.05</v>
      </c>
      <c r="D8" s="46">
        <f>'Analítico Cx.'!D141</f>
        <v>50145.200000000004</v>
      </c>
      <c r="E8" s="46">
        <f>'Analítico Cx.'!E141</f>
        <v>51991.000000000015</v>
      </c>
      <c r="F8" s="46">
        <f>'Analítico Cx.'!F141</f>
        <v>50037.75</v>
      </c>
      <c r="G8" s="46">
        <f>'Analítico Cx.'!G141</f>
        <v>470774.30000000005</v>
      </c>
      <c r="H8" s="46">
        <f>'Analítico Cx.'!H141</f>
        <v>0</v>
      </c>
      <c r="I8" s="46">
        <f>'Analítico Cx.'!I141</f>
        <v>0</v>
      </c>
      <c r="J8" s="46">
        <f>'Analítico Cx.'!J141</f>
        <v>0</v>
      </c>
      <c r="K8" s="46">
        <f>'Analítico Cx.'!K141</f>
        <v>0</v>
      </c>
      <c r="L8" s="46">
        <f>'Analítico Cx.'!L141</f>
        <v>0</v>
      </c>
      <c r="M8" s="46">
        <f>'Analítico Cx.'!M141</f>
        <v>0</v>
      </c>
      <c r="N8" s="46">
        <f>'Analítico Cx.'!N141</f>
        <v>0</v>
      </c>
    </row>
    <row r="9" spans="1:14" ht="9.75" customHeight="1" thickTop="1" thickBot="1" x14ac:dyDescent="0.3">
      <c r="A9" s="10"/>
      <c r="B9" s="3"/>
      <c r="C9" s="9"/>
      <c r="D9" s="9"/>
      <c r="E9" s="9"/>
      <c r="F9" s="9"/>
      <c r="G9" s="9"/>
      <c r="H9" s="9"/>
      <c r="I9" s="9"/>
      <c r="J9" s="9"/>
      <c r="K9" s="9"/>
      <c r="L9" s="9"/>
      <c r="M9" s="9"/>
      <c r="N9" s="9"/>
    </row>
    <row r="10" spans="1:14" ht="24" customHeight="1" thickTop="1" thickBot="1" x14ac:dyDescent="0.3">
      <c r="A10" s="10" t="s">
        <v>236</v>
      </c>
      <c r="B10" s="51" t="s">
        <v>353</v>
      </c>
      <c r="C10" s="43">
        <f t="shared" ref="C10:H10" si="1">C5+C7-C8</f>
        <v>603588.48</v>
      </c>
      <c r="D10" s="43">
        <f t="shared" si="1"/>
        <v>559195.33000000007</v>
      </c>
      <c r="E10" s="43">
        <f t="shared" si="1"/>
        <v>512317.81000000006</v>
      </c>
      <c r="F10" s="43">
        <f t="shared" si="1"/>
        <v>467371.83000000007</v>
      </c>
      <c r="G10" s="43">
        <f t="shared" si="1"/>
        <v>0</v>
      </c>
      <c r="H10" s="43">
        <f t="shared" si="1"/>
        <v>0</v>
      </c>
      <c r="I10" s="43">
        <f t="shared" ref="I10:N10" si="2">I5+I7-I8</f>
        <v>0</v>
      </c>
      <c r="J10" s="43">
        <f t="shared" si="2"/>
        <v>0</v>
      </c>
      <c r="K10" s="43">
        <f t="shared" si="2"/>
        <v>0</v>
      </c>
      <c r="L10" s="43">
        <f t="shared" si="2"/>
        <v>0</v>
      </c>
      <c r="M10" s="43">
        <f t="shared" si="2"/>
        <v>0</v>
      </c>
      <c r="N10" s="43">
        <f t="shared" si="2"/>
        <v>0</v>
      </c>
    </row>
    <row r="11" spans="1:14" ht="15.75" customHeight="1" thickTop="1" x14ac:dyDescent="0.25">
      <c r="A11" s="10"/>
      <c r="B11" s="3"/>
      <c r="C11" s="9"/>
      <c r="D11" s="9"/>
      <c r="E11" s="9"/>
      <c r="F11" s="9"/>
      <c r="G11" s="9"/>
      <c r="H11" s="9"/>
      <c r="I11" s="9"/>
      <c r="J11" s="9"/>
      <c r="K11" s="9"/>
      <c r="L11" s="9"/>
      <c r="M11" s="9"/>
      <c r="N11" s="9"/>
    </row>
    <row r="12" spans="1:14" ht="15.75" customHeight="1" thickBot="1" x14ac:dyDescent="0.3"/>
    <row r="13" spans="1:14" ht="33.75" customHeight="1" thickTop="1" thickBot="1" x14ac:dyDescent="0.3">
      <c r="A13" s="10"/>
      <c r="B13" s="427" t="s">
        <v>351</v>
      </c>
      <c r="C13" s="427"/>
      <c r="D13" s="427"/>
      <c r="E13" s="323"/>
      <c r="F13" s="427" t="s">
        <v>356</v>
      </c>
      <c r="G13" s="427"/>
      <c r="H13" s="427"/>
      <c r="I13" s="427"/>
      <c r="K13" s="428" t="s">
        <v>358</v>
      </c>
      <c r="L13" s="428"/>
      <c r="M13" s="428"/>
      <c r="N13" s="428"/>
    </row>
    <row r="14" spans="1:14" ht="24" customHeight="1" thickTop="1" x14ac:dyDescent="0.25">
      <c r="A14" s="10" t="s">
        <v>253</v>
      </c>
      <c r="B14" s="53" t="s">
        <v>252</v>
      </c>
      <c r="C14" s="53"/>
      <c r="D14" s="45">
        <f>'Prov. Pessoal'!N36</f>
        <v>403769.70000000007</v>
      </c>
      <c r="E14" s="323"/>
      <c r="F14" s="3" t="s">
        <v>359</v>
      </c>
      <c r="G14" s="3"/>
      <c r="H14" s="3"/>
      <c r="I14" s="325">
        <v>0</v>
      </c>
      <c r="K14" s="326" t="s">
        <v>347</v>
      </c>
      <c r="L14" s="326"/>
      <c r="M14" s="53"/>
      <c r="N14" s="164">
        <v>251771.61</v>
      </c>
    </row>
    <row r="15" spans="1:14" ht="24" customHeight="1" x14ac:dyDescent="0.25">
      <c r="A15" s="10" t="s">
        <v>43</v>
      </c>
      <c r="B15" s="163" t="s">
        <v>237</v>
      </c>
      <c r="C15" s="163"/>
      <c r="D15" s="321">
        <f>SUM('Comp.'!E5:E504)</f>
        <v>0</v>
      </c>
      <c r="E15" s="323"/>
      <c r="F15" s="49" t="s">
        <v>366</v>
      </c>
      <c r="G15" s="49"/>
      <c r="H15" s="49"/>
      <c r="I15" s="42">
        <v>0</v>
      </c>
      <c r="K15" s="327" t="s">
        <v>348</v>
      </c>
      <c r="L15" s="327"/>
      <c r="M15" s="163"/>
      <c r="N15" s="165">
        <f>SUMPRODUCT(-(Reserva!$C$4:$C$1004=Resumo!$K15),-(Reserva!$D$4:$D$1004))</f>
        <v>27981.99</v>
      </c>
    </row>
    <row r="16" spans="1:14" ht="24" customHeight="1" x14ac:dyDescent="0.25">
      <c r="A16" s="10" t="s">
        <v>319</v>
      </c>
      <c r="B16" s="167" t="s">
        <v>318</v>
      </c>
      <c r="C16" s="167"/>
      <c r="D16" s="322">
        <v>0</v>
      </c>
      <c r="E16" s="323"/>
      <c r="F16" s="49" t="s">
        <v>365</v>
      </c>
      <c r="G16" s="49"/>
      <c r="H16" s="49"/>
      <c r="I16" s="42">
        <v>0</v>
      </c>
      <c r="K16" s="327" t="s">
        <v>350</v>
      </c>
      <c r="L16" s="327"/>
      <c r="M16" s="167"/>
      <c r="N16" s="165">
        <f>SUMPRODUCT(-(Reserva!$C$4:$C$1004=Resumo!$K16),-(Reserva!$D$4:$D$1004))</f>
        <v>14322.47</v>
      </c>
    </row>
    <row r="17" spans="1:14" ht="24" customHeight="1" thickBot="1" x14ac:dyDescent="0.3">
      <c r="A17" s="10" t="s">
        <v>218</v>
      </c>
      <c r="B17" s="50" t="s">
        <v>355</v>
      </c>
      <c r="C17" s="50"/>
      <c r="D17" s="318">
        <f>N10-D14-D15-D16</f>
        <v>-403769.70000000007</v>
      </c>
      <c r="F17" s="49" t="s">
        <v>360</v>
      </c>
      <c r="G17" s="49"/>
      <c r="H17" s="49"/>
      <c r="I17" s="42">
        <v>0</v>
      </c>
      <c r="K17" s="327" t="s">
        <v>349</v>
      </c>
      <c r="L17" s="327"/>
      <c r="M17" s="163"/>
      <c r="N17" s="165">
        <f>SUMPRODUCT(-(Reserva!$C$4:$C$1004=Resumo!$K17),-(Reserva!$D$4:$D$1004))</f>
        <v>0</v>
      </c>
    </row>
    <row r="18" spans="1:14" ht="24" customHeight="1" thickTop="1" thickBot="1" x14ac:dyDescent="0.3">
      <c r="A18" s="10" t="s">
        <v>236</v>
      </c>
      <c r="B18" s="50" t="s">
        <v>352</v>
      </c>
      <c r="C18" s="50"/>
      <c r="D18" s="318">
        <f>SUM(D14:D17)</f>
        <v>0</v>
      </c>
      <c r="E18" s="324" t="s">
        <v>236</v>
      </c>
      <c r="F18" s="51" t="s">
        <v>361</v>
      </c>
      <c r="G18" s="51"/>
      <c r="H18" s="51"/>
      <c r="I18" s="319">
        <f>SUM(I14:I17)</f>
        <v>0</v>
      </c>
      <c r="K18" s="328" t="s">
        <v>346</v>
      </c>
      <c r="L18" s="328"/>
      <c r="M18" s="54"/>
      <c r="N18" s="166">
        <f>N14+N15+N16-N17</f>
        <v>294076.06999999995</v>
      </c>
    </row>
    <row r="19" spans="1:14" ht="24" customHeight="1" thickTop="1" thickBot="1" x14ac:dyDescent="0.3">
      <c r="A19" s="10"/>
      <c r="B19" s="3"/>
      <c r="C19" s="3"/>
      <c r="D19" s="9"/>
      <c r="E19" s="323"/>
      <c r="F19" s="3"/>
      <c r="G19" s="3"/>
      <c r="H19" s="3"/>
      <c r="I19" s="48"/>
      <c r="K19" s="21"/>
      <c r="L19" s="21"/>
      <c r="M19" s="3"/>
      <c r="N19" s="350"/>
    </row>
    <row r="20" spans="1:14" ht="24.75" customHeight="1" thickTop="1" thickBot="1" x14ac:dyDescent="0.3">
      <c r="B20" s="7"/>
      <c r="C20" s="7"/>
      <c r="E20" s="324" t="s">
        <v>82</v>
      </c>
      <c r="F20" s="423" t="s">
        <v>357</v>
      </c>
      <c r="G20" s="423"/>
      <c r="H20" s="423"/>
      <c r="I20" s="320">
        <f>I18-D18</f>
        <v>0</v>
      </c>
    </row>
    <row r="21" spans="1:14" ht="15.75" customHeight="1" thickTop="1" x14ac:dyDescent="0.25">
      <c r="G21" s="8"/>
      <c r="H21" s="8"/>
    </row>
  </sheetData>
  <sheetProtection algorithmName="SHA-512" hashValue="GyB15NPA3qVWdj8fnYxpBMtaxXjS1uAGzDNeMT98BT3PO983F70uuWFEQxDhA9aySzEsycQV8SxZMnteeePJnQ==" saltValue="/qdpb1PyzXkfCYzsDdDPXA==" spinCount="100000" sheet="1" formatColumns="0"/>
  <mergeCells count="7">
    <mergeCell ref="F20:H20"/>
    <mergeCell ref="A3:N3"/>
    <mergeCell ref="A1:N1"/>
    <mergeCell ref="A2:N2"/>
    <mergeCell ref="B13:D13"/>
    <mergeCell ref="K13:N13"/>
    <mergeCell ref="F13:I13"/>
  </mergeCells>
  <phoneticPr fontId="0" type="noConversion"/>
  <printOptions horizontalCentered="1"/>
  <pageMargins left="0.19685039370078741" right="0.19685039370078741" top="0.59055118110236227" bottom="0.59055118110236227" header="0" footer="0"/>
  <pageSetup paperSize="9" scale="61" fitToHeight="0" pageOrder="overThenDown" orientation="landscape" r:id="rId1"/>
  <headerFooter>
    <oddFooter>Página &amp;P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pageSetUpPr fitToPage="1"/>
  </sheetPr>
  <dimension ref="A1:Z57"/>
  <sheetViews>
    <sheetView showGridLines="0" view="pageBreakPreview" topLeftCell="A27" zoomScaleNormal="100" zoomScaleSheetLayoutView="100" workbookViewId="0">
      <selection activeCell="R49" sqref="R49"/>
    </sheetView>
  </sheetViews>
  <sheetFormatPr defaultColWidth="17" defaultRowHeight="30" customHeight="1" x14ac:dyDescent="0.25"/>
  <cols>
    <col min="1" max="1" width="5.109375" style="145" customWidth="1"/>
    <col min="2" max="2" width="18" style="145" customWidth="1"/>
    <col min="3" max="6" width="12.5546875" style="145" customWidth="1"/>
    <col min="7" max="14" width="12.5546875" style="145" hidden="1" customWidth="1"/>
    <col min="15" max="15" width="13.5546875" style="148" bestFit="1" customWidth="1"/>
    <col min="16" max="16" width="2.44140625" style="148" customWidth="1"/>
    <col min="17" max="17" width="12.5546875" style="145" customWidth="1"/>
    <col min="18" max="18" width="14.109375" style="145" bestFit="1" customWidth="1"/>
    <col min="19" max="19" width="12.5546875" style="145" customWidth="1"/>
    <col min="20" max="20" width="12.5546875" style="149" customWidth="1"/>
    <col min="21" max="22" width="12.5546875" style="145" customWidth="1"/>
    <col min="23" max="23" width="12" style="145" customWidth="1"/>
    <col min="24" max="24" width="2.44140625" style="145" customWidth="1"/>
    <col min="25" max="25" width="10.5546875" style="145" customWidth="1"/>
    <col min="26" max="26" width="13" style="145" bestFit="1" customWidth="1"/>
    <col min="27" max="16384" width="17" style="145"/>
  </cols>
  <sheetData>
    <row r="1" spans="1:26" s="147" customFormat="1" ht="30.75" customHeight="1" x14ac:dyDescent="0.25">
      <c r="A1" s="430" t="str">
        <f>Capa!A70</f>
        <v>Contrato de Gestão nº 02/2019 - Contrato de Gestão nº. 002/2019 celebrado entre a Secretaria de Justiça e Segurança Pública do Estado de Minas Gerais - SEJUSP e o Instituto Elo</v>
      </c>
      <c r="B1" s="430"/>
      <c r="C1" s="430"/>
      <c r="D1" s="430"/>
      <c r="E1" s="430"/>
      <c r="F1" s="430"/>
      <c r="G1" s="430"/>
      <c r="H1" s="430"/>
      <c r="I1" s="430"/>
      <c r="J1" s="430"/>
      <c r="K1" s="430"/>
      <c r="L1" s="430"/>
      <c r="M1" s="430"/>
      <c r="N1" s="430"/>
      <c r="O1" s="430"/>
      <c r="P1" s="170"/>
      <c r="Q1" s="170"/>
      <c r="R1" s="170"/>
      <c r="S1" s="170"/>
      <c r="T1" s="170"/>
      <c r="U1" s="170"/>
      <c r="V1" s="170"/>
      <c r="W1" s="170"/>
      <c r="X1" s="170"/>
      <c r="Y1" s="170"/>
      <c r="Z1" s="170"/>
    </row>
    <row r="2" spans="1:26" s="147" customFormat="1" ht="18" customHeight="1" x14ac:dyDescent="0.25">
      <c r="A2" s="430" t="str">
        <f>Capa!A5</f>
        <v>26º Relatório Gerencial Financeiro</v>
      </c>
      <c r="B2" s="430"/>
      <c r="C2" s="430"/>
      <c r="D2" s="430"/>
      <c r="E2" s="430"/>
      <c r="F2" s="430"/>
      <c r="G2" s="430"/>
      <c r="H2" s="430"/>
      <c r="I2" s="430"/>
      <c r="J2" s="430"/>
      <c r="K2" s="430"/>
      <c r="L2" s="430"/>
      <c r="M2" s="430"/>
      <c r="N2" s="430"/>
      <c r="O2" s="430"/>
      <c r="P2" s="170"/>
      <c r="Q2" s="170"/>
      <c r="R2" s="170"/>
      <c r="S2" s="170"/>
      <c r="T2" s="170"/>
      <c r="U2" s="170"/>
      <c r="V2" s="170"/>
      <c r="W2" s="170"/>
      <c r="X2" s="170"/>
      <c r="Y2" s="170"/>
      <c r="Z2" s="170"/>
    </row>
    <row r="3" spans="1:26" s="147" customFormat="1" ht="18" customHeight="1" thickBot="1" x14ac:dyDescent="0.3">
      <c r="A3" s="433" t="s">
        <v>263</v>
      </c>
      <c r="B3" s="433"/>
      <c r="C3" s="433"/>
      <c r="D3" s="433"/>
      <c r="E3" s="433"/>
      <c r="F3" s="433"/>
      <c r="G3" s="433"/>
      <c r="H3" s="433"/>
      <c r="I3" s="433"/>
      <c r="J3" s="433"/>
      <c r="K3" s="433"/>
      <c r="L3" s="433"/>
      <c r="M3" s="433"/>
      <c r="N3" s="433"/>
      <c r="O3" s="433"/>
      <c r="P3" s="171"/>
      <c r="Q3" s="171"/>
      <c r="R3" s="171"/>
      <c r="S3" s="171"/>
      <c r="T3" s="171"/>
      <c r="U3" s="171"/>
      <c r="V3" s="171"/>
      <c r="W3" s="171"/>
      <c r="X3" s="171"/>
      <c r="Y3" s="171"/>
      <c r="Z3" s="171"/>
    </row>
    <row r="4" spans="1:26" s="147" customFormat="1" ht="25.5" customHeight="1" thickBot="1" x14ac:dyDescent="0.3">
      <c r="A4" s="293"/>
      <c r="B4" s="293"/>
      <c r="C4" s="294">
        <f>Resumo!C4</f>
        <v>45658</v>
      </c>
      <c r="D4" s="294">
        <f>Resumo!D4</f>
        <v>45689</v>
      </c>
      <c r="E4" s="294">
        <f>Resumo!E4</f>
        <v>45717</v>
      </c>
      <c r="F4" s="294">
        <f>Resumo!F4</f>
        <v>45748</v>
      </c>
      <c r="G4" s="294">
        <f>Resumo!G4</f>
        <v>45778</v>
      </c>
      <c r="H4" s="294">
        <f>Resumo!H4</f>
        <v>45809</v>
      </c>
      <c r="I4" s="294">
        <f>Resumo!I4</f>
        <v>45839</v>
      </c>
      <c r="J4" s="294">
        <f>Resumo!J4</f>
        <v>45870</v>
      </c>
      <c r="K4" s="294">
        <f>Resumo!K4</f>
        <v>45901</v>
      </c>
      <c r="L4" s="294">
        <f>Resumo!L4</f>
        <v>45931</v>
      </c>
      <c r="M4" s="294">
        <f>Resumo!M4</f>
        <v>45962</v>
      </c>
      <c r="N4" s="294">
        <f>Resumo!N4</f>
        <v>45992</v>
      </c>
      <c r="O4" s="295" t="s">
        <v>5</v>
      </c>
    </row>
    <row r="5" spans="1:26" s="147" customFormat="1" ht="20.25" customHeight="1" thickBot="1" x14ac:dyDescent="0.3">
      <c r="A5" s="292"/>
      <c r="B5" s="292"/>
      <c r="C5" s="429" t="s">
        <v>144</v>
      </c>
      <c r="D5" s="429"/>
      <c r="E5" s="429"/>
      <c r="F5" s="429"/>
      <c r="G5" s="429"/>
      <c r="H5" s="429"/>
      <c r="I5" s="429"/>
      <c r="J5" s="429"/>
      <c r="K5" s="429"/>
      <c r="L5" s="429"/>
      <c r="M5" s="429"/>
      <c r="N5" s="429"/>
      <c r="O5" s="429"/>
    </row>
    <row r="6" spans="1:26" s="147" customFormat="1" ht="20.25" customHeight="1" thickBot="1" x14ac:dyDescent="0.3">
      <c r="A6" s="298">
        <v>1</v>
      </c>
      <c r="B6" s="269" t="s">
        <v>141</v>
      </c>
      <c r="C6" s="299"/>
      <c r="D6" s="299"/>
      <c r="E6" s="299"/>
      <c r="F6" s="299"/>
      <c r="G6" s="299"/>
      <c r="H6" s="299"/>
      <c r="I6" s="299"/>
      <c r="J6" s="299"/>
      <c r="K6" s="299"/>
      <c r="L6" s="299"/>
      <c r="M6" s="299"/>
      <c r="N6" s="299"/>
      <c r="O6" s="295"/>
    </row>
    <row r="7" spans="1:26" ht="21" customHeight="1" x14ac:dyDescent="0.25">
      <c r="A7" s="201" t="s">
        <v>15</v>
      </c>
      <c r="B7" s="39" t="s">
        <v>326</v>
      </c>
      <c r="C7" s="78">
        <v>0</v>
      </c>
      <c r="D7" s="78">
        <v>0</v>
      </c>
      <c r="E7" s="78">
        <v>0</v>
      </c>
      <c r="F7" s="78">
        <v>0</v>
      </c>
      <c r="G7" s="78">
        <v>0</v>
      </c>
      <c r="H7" s="78">
        <v>0</v>
      </c>
      <c r="I7" s="78">
        <v>0</v>
      </c>
      <c r="J7" s="78">
        <v>0</v>
      </c>
      <c r="K7" s="78">
        <v>0</v>
      </c>
      <c r="L7" s="78">
        <v>0</v>
      </c>
      <c r="M7" s="78">
        <v>0</v>
      </c>
      <c r="N7" s="78">
        <v>0</v>
      </c>
      <c r="O7" s="69">
        <f>SUM(C7:N7)</f>
        <v>0</v>
      </c>
    </row>
    <row r="8" spans="1:26" ht="21" customHeight="1" x14ac:dyDescent="0.25">
      <c r="A8" s="288" t="s">
        <v>283</v>
      </c>
      <c r="B8" s="289" t="s">
        <v>327</v>
      </c>
      <c r="C8" s="300">
        <v>6453.42</v>
      </c>
      <c r="D8" s="300">
        <v>5752.05</v>
      </c>
      <c r="E8" s="300">
        <v>5113.4799999999996</v>
      </c>
      <c r="F8" s="300">
        <v>5091.7700000000004</v>
      </c>
      <c r="G8" s="300">
        <v>0</v>
      </c>
      <c r="H8" s="300">
        <v>0</v>
      </c>
      <c r="I8" s="300">
        <v>0</v>
      </c>
      <c r="J8" s="300">
        <v>0</v>
      </c>
      <c r="K8" s="300">
        <v>0</v>
      </c>
      <c r="L8" s="300">
        <v>0</v>
      </c>
      <c r="M8" s="300">
        <v>0</v>
      </c>
      <c r="N8" s="300">
        <v>0</v>
      </c>
      <c r="O8" s="76">
        <f>SUM(C8:N8)</f>
        <v>22410.720000000001</v>
      </c>
    </row>
    <row r="9" spans="1:26" ht="21" customHeight="1" x14ac:dyDescent="0.25">
      <c r="A9" s="201" t="s">
        <v>320</v>
      </c>
      <c r="B9" s="39" t="s">
        <v>341</v>
      </c>
      <c r="C9" s="78"/>
      <c r="D9" s="78"/>
      <c r="E9" s="78"/>
      <c r="F9" s="78"/>
      <c r="G9" s="78"/>
      <c r="H9" s="78"/>
      <c r="I9" s="78"/>
      <c r="J9" s="78"/>
      <c r="K9" s="78"/>
      <c r="L9" s="78"/>
      <c r="M9" s="78"/>
      <c r="N9" s="78"/>
      <c r="O9" s="65"/>
    </row>
    <row r="10" spans="1:26" ht="21" customHeight="1" x14ac:dyDescent="0.25">
      <c r="A10" s="290" t="s">
        <v>321</v>
      </c>
      <c r="B10" s="39" t="s">
        <v>322</v>
      </c>
      <c r="C10" s="78">
        <v>0</v>
      </c>
      <c r="D10" s="78">
        <v>0</v>
      </c>
      <c r="E10" s="78">
        <v>0</v>
      </c>
      <c r="F10" s="78">
        <v>0</v>
      </c>
      <c r="G10" s="78">
        <v>0</v>
      </c>
      <c r="H10" s="78">
        <v>0</v>
      </c>
      <c r="I10" s="78">
        <v>0</v>
      </c>
      <c r="J10" s="78">
        <v>0</v>
      </c>
      <c r="K10" s="78">
        <v>0</v>
      </c>
      <c r="L10" s="78">
        <v>0</v>
      </c>
      <c r="M10" s="78">
        <v>0</v>
      </c>
      <c r="N10" s="78">
        <v>0</v>
      </c>
      <c r="O10" s="69">
        <f>SUM(C10:N10)</f>
        <v>0</v>
      </c>
    </row>
    <row r="11" spans="1:26" ht="21" customHeight="1" x14ac:dyDescent="0.25">
      <c r="A11" s="290" t="s">
        <v>323</v>
      </c>
      <c r="B11" s="39" t="s">
        <v>324</v>
      </c>
      <c r="C11" s="78">
        <v>0</v>
      </c>
      <c r="D11" s="78">
        <v>0</v>
      </c>
      <c r="E11" s="78">
        <v>0</v>
      </c>
      <c r="F11" s="78">
        <v>0</v>
      </c>
      <c r="G11" s="78">
        <v>0</v>
      </c>
      <c r="H11" s="78">
        <v>0</v>
      </c>
      <c r="I11" s="78">
        <v>0</v>
      </c>
      <c r="J11" s="78">
        <v>0</v>
      </c>
      <c r="K11" s="78">
        <v>0</v>
      </c>
      <c r="L11" s="78">
        <v>0</v>
      </c>
      <c r="M11" s="78">
        <v>0</v>
      </c>
      <c r="N11" s="78">
        <v>0</v>
      </c>
      <c r="O11" s="69">
        <f>SUM(C11:N11)</f>
        <v>0</v>
      </c>
    </row>
    <row r="12" spans="1:26" ht="21" customHeight="1" x14ac:dyDescent="0.25">
      <c r="A12" s="290" t="s">
        <v>325</v>
      </c>
      <c r="B12" s="291" t="s">
        <v>151</v>
      </c>
      <c r="C12" s="79">
        <v>0</v>
      </c>
      <c r="D12" s="79">
        <v>0</v>
      </c>
      <c r="E12" s="79">
        <v>0</v>
      </c>
      <c r="F12" s="79">
        <v>0</v>
      </c>
      <c r="G12" s="79">
        <v>0</v>
      </c>
      <c r="H12" s="79">
        <v>0</v>
      </c>
      <c r="I12" s="79">
        <v>0</v>
      </c>
      <c r="J12" s="79">
        <v>0</v>
      </c>
      <c r="K12" s="79">
        <v>0</v>
      </c>
      <c r="L12" s="79">
        <v>0</v>
      </c>
      <c r="M12" s="79">
        <v>0</v>
      </c>
      <c r="N12" s="79">
        <v>0</v>
      </c>
      <c r="O12" s="69">
        <f>SUM(C12:N12)</f>
        <v>0</v>
      </c>
    </row>
    <row r="13" spans="1:26" ht="21" customHeight="1" thickBot="1" x14ac:dyDescent="0.3">
      <c r="A13" s="434" t="s">
        <v>342</v>
      </c>
      <c r="B13" s="434"/>
      <c r="C13" s="394">
        <f>SUBTOTAL(9,C9:C12)</f>
        <v>0</v>
      </c>
      <c r="D13" s="394">
        <f t="shared" ref="D13:N13" si="0">SUBTOTAL(9,D9:D12)</f>
        <v>0</v>
      </c>
      <c r="E13" s="394">
        <f t="shared" si="0"/>
        <v>0</v>
      </c>
      <c r="F13" s="394">
        <f t="shared" si="0"/>
        <v>0</v>
      </c>
      <c r="G13" s="394">
        <f t="shared" si="0"/>
        <v>0</v>
      </c>
      <c r="H13" s="394">
        <f t="shared" si="0"/>
        <v>0</v>
      </c>
      <c r="I13" s="394">
        <f t="shared" si="0"/>
        <v>0</v>
      </c>
      <c r="J13" s="394">
        <f t="shared" si="0"/>
        <v>0</v>
      </c>
      <c r="K13" s="394">
        <f t="shared" si="0"/>
        <v>0</v>
      </c>
      <c r="L13" s="394">
        <f t="shared" si="0"/>
        <v>0</v>
      </c>
      <c r="M13" s="394">
        <f t="shared" si="0"/>
        <v>0</v>
      </c>
      <c r="N13" s="394">
        <f t="shared" si="0"/>
        <v>0</v>
      </c>
      <c r="O13" s="304">
        <f>SUM(C13:N13)</f>
        <v>0</v>
      </c>
    </row>
    <row r="14" spans="1:26" ht="20.25" customHeight="1" thickBot="1" x14ac:dyDescent="0.3">
      <c r="A14" s="431" t="s">
        <v>235</v>
      </c>
      <c r="B14" s="431"/>
      <c r="C14" s="303">
        <f>SUBTOTAL(9,C7:C13)</f>
        <v>6453.42</v>
      </c>
      <c r="D14" s="303">
        <f t="shared" ref="D14:N14" si="1">SUBTOTAL(9,D7:D13)</f>
        <v>5752.05</v>
      </c>
      <c r="E14" s="303">
        <f t="shared" si="1"/>
        <v>5113.4799999999996</v>
      </c>
      <c r="F14" s="303">
        <f t="shared" si="1"/>
        <v>5091.7700000000004</v>
      </c>
      <c r="G14" s="303">
        <f t="shared" si="1"/>
        <v>0</v>
      </c>
      <c r="H14" s="303">
        <f t="shared" si="1"/>
        <v>0</v>
      </c>
      <c r="I14" s="303">
        <f t="shared" si="1"/>
        <v>0</v>
      </c>
      <c r="J14" s="303">
        <f t="shared" si="1"/>
        <v>0</v>
      </c>
      <c r="K14" s="303">
        <f t="shared" si="1"/>
        <v>0</v>
      </c>
      <c r="L14" s="303">
        <f t="shared" si="1"/>
        <v>0</v>
      </c>
      <c r="M14" s="303">
        <f t="shared" si="1"/>
        <v>0</v>
      </c>
      <c r="N14" s="303">
        <f t="shared" si="1"/>
        <v>0</v>
      </c>
      <c r="O14" s="303">
        <f>SUM(C14:N14)</f>
        <v>22410.720000000001</v>
      </c>
    </row>
    <row r="15" spans="1:26" s="147" customFormat="1" ht="12" customHeight="1" thickBot="1" x14ac:dyDescent="0.3">
      <c r="A15" s="71"/>
      <c r="B15" s="72"/>
      <c r="C15" s="98"/>
      <c r="D15" s="98"/>
      <c r="E15" s="98"/>
      <c r="F15" s="98"/>
      <c r="G15" s="98"/>
      <c r="H15" s="98"/>
      <c r="I15" s="98"/>
      <c r="J15" s="98"/>
      <c r="K15" s="98"/>
      <c r="L15" s="98"/>
      <c r="M15" s="98"/>
      <c r="N15" s="98"/>
      <c r="O15" s="98"/>
    </row>
    <row r="16" spans="1:26" ht="20.25" customHeight="1" thickBot="1" x14ac:dyDescent="0.3">
      <c r="A16" s="296">
        <v>2</v>
      </c>
      <c r="B16" s="297" t="s">
        <v>142</v>
      </c>
      <c r="C16" s="305"/>
      <c r="D16" s="305"/>
      <c r="E16" s="305"/>
      <c r="F16" s="305"/>
      <c r="G16" s="305"/>
      <c r="H16" s="305"/>
      <c r="I16" s="305"/>
      <c r="J16" s="305"/>
      <c r="K16" s="305"/>
      <c r="L16" s="305"/>
      <c r="M16" s="305"/>
      <c r="N16" s="305"/>
      <c r="O16" s="306"/>
    </row>
    <row r="17" spans="1:26" ht="21" customHeight="1" x14ac:dyDescent="0.25">
      <c r="A17" s="66" t="s">
        <v>36</v>
      </c>
      <c r="B17" s="67" t="s">
        <v>163</v>
      </c>
      <c r="C17" s="99"/>
      <c r="D17" s="99"/>
      <c r="E17" s="99"/>
      <c r="F17" s="99"/>
      <c r="G17" s="99"/>
      <c r="H17" s="99"/>
      <c r="I17" s="99"/>
      <c r="J17" s="99"/>
      <c r="K17" s="99"/>
      <c r="L17" s="99"/>
      <c r="M17" s="99"/>
      <c r="N17" s="99"/>
      <c r="O17" s="99"/>
    </row>
    <row r="18" spans="1:26" ht="21" customHeight="1" x14ac:dyDescent="0.25">
      <c r="A18" s="75" t="s">
        <v>11</v>
      </c>
      <c r="B18" s="67" t="s">
        <v>1</v>
      </c>
      <c r="C18" s="33">
        <v>31692.04</v>
      </c>
      <c r="D18" s="33">
        <v>31692.04</v>
      </c>
      <c r="E18" s="33">
        <v>31692.043750499994</v>
      </c>
      <c r="F18" s="33">
        <v>31692.04</v>
      </c>
      <c r="G18" s="33">
        <v>0</v>
      </c>
      <c r="H18" s="33">
        <v>0</v>
      </c>
      <c r="I18" s="33">
        <v>0</v>
      </c>
      <c r="J18" s="33">
        <v>0</v>
      </c>
      <c r="K18" s="33">
        <v>0</v>
      </c>
      <c r="L18" s="33">
        <v>0</v>
      </c>
      <c r="M18" s="33">
        <v>0</v>
      </c>
      <c r="N18" s="33">
        <v>0</v>
      </c>
      <c r="O18" s="69">
        <f t="shared" ref="O18:O26" si="2">SUM(C18:N18)</f>
        <v>126768.16375050001</v>
      </c>
    </row>
    <row r="19" spans="1:26" ht="21" customHeight="1" x14ac:dyDescent="0.25">
      <c r="A19" s="75" t="s">
        <v>12</v>
      </c>
      <c r="B19" s="67" t="s">
        <v>7</v>
      </c>
      <c r="C19" s="33">
        <v>0</v>
      </c>
      <c r="D19" s="33">
        <v>0</v>
      </c>
      <c r="E19" s="33">
        <v>0</v>
      </c>
      <c r="F19" s="33">
        <v>0</v>
      </c>
      <c r="G19" s="33">
        <v>0</v>
      </c>
      <c r="H19" s="33">
        <v>0</v>
      </c>
      <c r="I19" s="33">
        <v>0</v>
      </c>
      <c r="J19" s="33">
        <v>0</v>
      </c>
      <c r="K19" s="33">
        <v>0</v>
      </c>
      <c r="L19" s="33">
        <v>0</v>
      </c>
      <c r="M19" s="33">
        <v>0</v>
      </c>
      <c r="N19" s="33">
        <v>0</v>
      </c>
      <c r="O19" s="69">
        <f t="shared" si="2"/>
        <v>0</v>
      </c>
    </row>
    <row r="20" spans="1:26" ht="21" customHeight="1" x14ac:dyDescent="0.25">
      <c r="A20" s="75" t="s">
        <v>13</v>
      </c>
      <c r="B20" s="67" t="s">
        <v>34</v>
      </c>
      <c r="C20" s="33">
        <v>10759.13</v>
      </c>
      <c r="D20" s="33">
        <v>10759.13</v>
      </c>
      <c r="E20" s="33">
        <v>10759.125766195291</v>
      </c>
      <c r="F20" s="33">
        <v>10759.13</v>
      </c>
      <c r="G20" s="33">
        <v>0</v>
      </c>
      <c r="H20" s="33">
        <v>0</v>
      </c>
      <c r="I20" s="33">
        <v>0</v>
      </c>
      <c r="J20" s="33">
        <v>0</v>
      </c>
      <c r="K20" s="33">
        <v>0</v>
      </c>
      <c r="L20" s="33">
        <v>0</v>
      </c>
      <c r="M20" s="33">
        <v>0</v>
      </c>
      <c r="N20" s="33">
        <v>0</v>
      </c>
      <c r="O20" s="69">
        <f t="shared" si="2"/>
        <v>43036.515766195291</v>
      </c>
    </row>
    <row r="21" spans="1:26" ht="21" customHeight="1" x14ac:dyDescent="0.25">
      <c r="A21" s="75" t="s">
        <v>14</v>
      </c>
      <c r="B21" s="67" t="s">
        <v>35</v>
      </c>
      <c r="C21" s="33">
        <v>10063.69</v>
      </c>
      <c r="D21" s="33">
        <v>10063.69</v>
      </c>
      <c r="E21" s="33">
        <v>10063.693150400002</v>
      </c>
      <c r="F21" s="33">
        <v>10063.69</v>
      </c>
      <c r="G21" s="33">
        <v>0</v>
      </c>
      <c r="H21" s="33">
        <v>0</v>
      </c>
      <c r="I21" s="33">
        <v>0</v>
      </c>
      <c r="J21" s="33">
        <v>0</v>
      </c>
      <c r="K21" s="33">
        <v>0</v>
      </c>
      <c r="L21" s="33">
        <v>0</v>
      </c>
      <c r="M21" s="33">
        <v>0</v>
      </c>
      <c r="N21" s="33">
        <v>0</v>
      </c>
      <c r="O21" s="69">
        <f t="shared" si="2"/>
        <v>40254.763150400002</v>
      </c>
    </row>
    <row r="22" spans="1:26" ht="21" customHeight="1" x14ac:dyDescent="0.25">
      <c r="A22" s="432" t="s">
        <v>45</v>
      </c>
      <c r="B22" s="432"/>
      <c r="C22" s="394">
        <f t="shared" ref="C22:H22" si="3">SUM(C18:C21)</f>
        <v>52514.86</v>
      </c>
      <c r="D22" s="394">
        <f t="shared" si="3"/>
        <v>52514.86</v>
      </c>
      <c r="E22" s="394">
        <f t="shared" si="3"/>
        <v>52514.862667095287</v>
      </c>
      <c r="F22" s="394">
        <f t="shared" si="3"/>
        <v>52514.86</v>
      </c>
      <c r="G22" s="394">
        <f t="shared" si="3"/>
        <v>0</v>
      </c>
      <c r="H22" s="394">
        <f t="shared" si="3"/>
        <v>0</v>
      </c>
      <c r="I22" s="394">
        <f t="shared" ref="I22:M22" si="4">SUM(I18:I21)</f>
        <v>0</v>
      </c>
      <c r="J22" s="394">
        <f t="shared" si="4"/>
        <v>0</v>
      </c>
      <c r="K22" s="394">
        <f t="shared" si="4"/>
        <v>0</v>
      </c>
      <c r="L22" s="394">
        <f t="shared" si="4"/>
        <v>0</v>
      </c>
      <c r="M22" s="394">
        <f t="shared" si="4"/>
        <v>0</v>
      </c>
      <c r="N22" s="394">
        <f t="shared" ref="N22" si="5">SUM(N18:N21)</f>
        <v>0</v>
      </c>
      <c r="O22" s="76">
        <f t="shared" si="2"/>
        <v>210059.44266709528</v>
      </c>
    </row>
    <row r="23" spans="1:26" ht="21" customHeight="1" x14ac:dyDescent="0.25">
      <c r="A23" s="66" t="s">
        <v>37</v>
      </c>
      <c r="B23" s="67" t="s">
        <v>245</v>
      </c>
      <c r="C23" s="33">
        <v>0</v>
      </c>
      <c r="D23" s="33">
        <v>0</v>
      </c>
      <c r="E23" s="33">
        <v>0</v>
      </c>
      <c r="F23" s="33">
        <v>0</v>
      </c>
      <c r="G23" s="33">
        <v>0</v>
      </c>
      <c r="H23" s="33">
        <v>0</v>
      </c>
      <c r="I23" s="33"/>
      <c r="J23" s="33"/>
      <c r="K23" s="33"/>
      <c r="L23" s="33">
        <v>0</v>
      </c>
      <c r="M23" s="33">
        <v>0</v>
      </c>
      <c r="N23" s="33">
        <v>0</v>
      </c>
      <c r="O23" s="69">
        <f t="shared" si="2"/>
        <v>0</v>
      </c>
    </row>
    <row r="24" spans="1:26" ht="21" customHeight="1" x14ac:dyDescent="0.25">
      <c r="A24" s="314" t="s">
        <v>38</v>
      </c>
      <c r="B24" s="315" t="s">
        <v>130</v>
      </c>
      <c r="C24" s="316">
        <v>0</v>
      </c>
      <c r="D24" s="316">
        <v>0</v>
      </c>
      <c r="E24" s="316">
        <v>0</v>
      </c>
      <c r="F24" s="316">
        <v>0</v>
      </c>
      <c r="G24" s="316">
        <v>0</v>
      </c>
      <c r="H24" s="316">
        <v>0</v>
      </c>
      <c r="I24" s="316">
        <v>0</v>
      </c>
      <c r="J24" s="316">
        <v>0</v>
      </c>
      <c r="K24" s="316">
        <v>0</v>
      </c>
      <c r="L24" s="316">
        <v>0</v>
      </c>
      <c r="M24" s="316">
        <v>0</v>
      </c>
      <c r="N24" s="316">
        <v>0</v>
      </c>
      <c r="O24" s="76">
        <f t="shared" si="2"/>
        <v>0</v>
      </c>
    </row>
    <row r="25" spans="1:26" ht="21" customHeight="1" thickBot="1" x14ac:dyDescent="0.3">
      <c r="A25" s="155" t="s">
        <v>282</v>
      </c>
      <c r="B25" s="156" t="s">
        <v>348</v>
      </c>
      <c r="C25" s="157">
        <v>6453.42</v>
      </c>
      <c r="D25" s="157">
        <v>5752.05</v>
      </c>
      <c r="E25" s="157">
        <v>5113.4799999999996</v>
      </c>
      <c r="F25" s="157">
        <v>5091.7700000000004</v>
      </c>
      <c r="G25" s="157">
        <v>0</v>
      </c>
      <c r="H25" s="157">
        <v>0</v>
      </c>
      <c r="I25" s="157">
        <v>0</v>
      </c>
      <c r="J25" s="157">
        <v>0</v>
      </c>
      <c r="K25" s="157">
        <v>0</v>
      </c>
      <c r="L25" s="157">
        <v>0</v>
      </c>
      <c r="M25" s="157">
        <v>0</v>
      </c>
      <c r="N25" s="157">
        <v>0</v>
      </c>
      <c r="O25" s="159">
        <f t="shared" si="2"/>
        <v>22410.720000000001</v>
      </c>
    </row>
    <row r="26" spans="1:26" ht="20.25" customHeight="1" thickBot="1" x14ac:dyDescent="0.3">
      <c r="A26" s="268" t="s">
        <v>234</v>
      </c>
      <c r="B26" s="307"/>
      <c r="C26" s="303">
        <f t="shared" ref="C26:H26" si="6">SUM(C22:C25)</f>
        <v>58968.28</v>
      </c>
      <c r="D26" s="303">
        <f t="shared" si="6"/>
        <v>58266.91</v>
      </c>
      <c r="E26" s="303">
        <f t="shared" si="6"/>
        <v>57628.34266709529</v>
      </c>
      <c r="F26" s="303">
        <f t="shared" si="6"/>
        <v>57606.630000000005</v>
      </c>
      <c r="G26" s="303">
        <f t="shared" si="6"/>
        <v>0</v>
      </c>
      <c r="H26" s="303">
        <f t="shared" si="6"/>
        <v>0</v>
      </c>
      <c r="I26" s="303">
        <f t="shared" ref="I26:M26" si="7">SUM(I22:I25)</f>
        <v>0</v>
      </c>
      <c r="J26" s="303">
        <f t="shared" si="7"/>
        <v>0</v>
      </c>
      <c r="K26" s="303">
        <f t="shared" si="7"/>
        <v>0</v>
      </c>
      <c r="L26" s="303">
        <f t="shared" si="7"/>
        <v>0</v>
      </c>
      <c r="M26" s="303">
        <f t="shared" si="7"/>
        <v>0</v>
      </c>
      <c r="N26" s="303">
        <f t="shared" ref="N26" si="8">SUM(N22:N25)</f>
        <v>0</v>
      </c>
      <c r="O26" s="303">
        <f t="shared" si="2"/>
        <v>232470.16266709531</v>
      </c>
    </row>
    <row r="27" spans="1:26" ht="12.75" customHeight="1" thickBot="1" x14ac:dyDescent="0.3">
      <c r="A27" s="142"/>
      <c r="B27" s="143"/>
      <c r="C27" s="127"/>
      <c r="D27" s="127"/>
      <c r="E27" s="127"/>
      <c r="F27" s="127"/>
      <c r="G27" s="127"/>
      <c r="H27" s="127"/>
      <c r="I27" s="127"/>
      <c r="J27" s="127"/>
      <c r="K27" s="127"/>
      <c r="L27" s="127"/>
      <c r="M27" s="127"/>
      <c r="N27" s="127"/>
      <c r="O27" s="127"/>
      <c r="P27" s="127"/>
      <c r="Q27" s="127"/>
      <c r="R27" s="127"/>
      <c r="S27" s="127"/>
      <c r="T27" s="127"/>
      <c r="U27" s="127"/>
      <c r="V27" s="127"/>
      <c r="W27" s="127"/>
      <c r="X27" s="127"/>
      <c r="Y27" s="144"/>
      <c r="Z27" s="127"/>
    </row>
    <row r="28" spans="1:26" s="147" customFormat="1" ht="25.5" customHeight="1" thickBot="1" x14ac:dyDescent="0.3">
      <c r="A28" s="293"/>
      <c r="B28" s="293"/>
      <c r="C28" s="294">
        <f>Resumo!C4</f>
        <v>45658</v>
      </c>
      <c r="D28" s="294">
        <f>Resumo!D4</f>
        <v>45689</v>
      </c>
      <c r="E28" s="294">
        <f>Resumo!E4</f>
        <v>45717</v>
      </c>
      <c r="F28" s="294">
        <f>Resumo!F4</f>
        <v>45748</v>
      </c>
      <c r="G28" s="294">
        <f>Resumo!G4</f>
        <v>45778</v>
      </c>
      <c r="H28" s="294">
        <f>Resumo!H4</f>
        <v>45809</v>
      </c>
      <c r="I28" s="294">
        <f>Resumo!I4</f>
        <v>45839</v>
      </c>
      <c r="J28" s="294">
        <f>Resumo!J4</f>
        <v>45870</v>
      </c>
      <c r="K28" s="294">
        <f>Resumo!K4</f>
        <v>45901</v>
      </c>
      <c r="L28" s="294">
        <f>Resumo!L4</f>
        <v>45931</v>
      </c>
      <c r="M28" s="294">
        <f>Resumo!M4</f>
        <v>45962</v>
      </c>
      <c r="N28" s="294">
        <f>Resumo!N4</f>
        <v>45992</v>
      </c>
      <c r="O28" s="295" t="s">
        <v>5</v>
      </c>
    </row>
    <row r="29" spans="1:26" ht="20.25" customHeight="1" thickBot="1" x14ac:dyDescent="0.3">
      <c r="A29" s="302"/>
      <c r="B29" s="301"/>
      <c r="C29" s="429" t="s">
        <v>145</v>
      </c>
      <c r="D29" s="429"/>
      <c r="E29" s="429"/>
      <c r="F29" s="429"/>
      <c r="G29" s="429"/>
      <c r="H29" s="429"/>
      <c r="I29" s="429"/>
      <c r="J29" s="429"/>
      <c r="K29" s="429"/>
      <c r="L29" s="429"/>
      <c r="M29" s="429"/>
      <c r="N29" s="429"/>
      <c r="O29" s="429"/>
      <c r="P29" s="80"/>
      <c r="S29" s="127"/>
      <c r="T29" s="127"/>
      <c r="U29" s="127"/>
      <c r="V29" s="127"/>
      <c r="W29" s="127"/>
      <c r="X29" s="127"/>
      <c r="Y29" s="144"/>
      <c r="Z29" s="127"/>
    </row>
    <row r="30" spans="1:26" ht="22.5" customHeight="1" thickBot="1" x14ac:dyDescent="0.3">
      <c r="A30" s="298">
        <v>1</v>
      </c>
      <c r="B30" s="269" t="s">
        <v>141</v>
      </c>
      <c r="C30" s="299"/>
      <c r="D30" s="299"/>
      <c r="E30" s="299"/>
      <c r="F30" s="299"/>
      <c r="G30" s="299"/>
      <c r="H30" s="299"/>
      <c r="I30" s="299"/>
      <c r="J30" s="299"/>
      <c r="K30" s="299"/>
      <c r="L30" s="299"/>
      <c r="M30" s="299"/>
      <c r="N30" s="299"/>
      <c r="O30" s="295"/>
      <c r="P30" s="65"/>
      <c r="Q30" s="295" t="s">
        <v>262</v>
      </c>
      <c r="R30" s="295" t="s">
        <v>143</v>
      </c>
      <c r="T30" s="145"/>
    </row>
    <row r="31" spans="1:26" ht="21" customHeight="1" x14ac:dyDescent="0.25">
      <c r="A31" s="201" t="s">
        <v>15</v>
      </c>
      <c r="B31" s="39" t="s">
        <v>326</v>
      </c>
      <c r="C31" s="68">
        <f>'Analítico Cp.'!C6</f>
        <v>0</v>
      </c>
      <c r="D31" s="68">
        <f>'Analítico Cp.'!D6</f>
        <v>0</v>
      </c>
      <c r="E31" s="68">
        <f>'Analítico Cp.'!E6</f>
        <v>0</v>
      </c>
      <c r="F31" s="68">
        <f>'Analítico Cp.'!F6</f>
        <v>0</v>
      </c>
      <c r="G31" s="68">
        <f>'Analítico Cp.'!G6</f>
        <v>0</v>
      </c>
      <c r="H31" s="68">
        <f>'Analítico Cp.'!H6</f>
        <v>0</v>
      </c>
      <c r="I31" s="68">
        <f>'Analítico Cp.'!I6</f>
        <v>0</v>
      </c>
      <c r="J31" s="68">
        <f>'Analítico Cp.'!J6</f>
        <v>0</v>
      </c>
      <c r="K31" s="68">
        <f>'Analítico Cp.'!K6</f>
        <v>0</v>
      </c>
      <c r="L31" s="68">
        <f>'Analítico Cp.'!L6</f>
        <v>0</v>
      </c>
      <c r="M31" s="68">
        <f>'Analítico Cp.'!M6</f>
        <v>0</v>
      </c>
      <c r="N31" s="68">
        <f>'Analítico Cp.'!N6</f>
        <v>0</v>
      </c>
      <c r="O31" s="69">
        <f>SUM(C31:N31)</f>
        <v>0</v>
      </c>
      <c r="P31" s="68"/>
      <c r="Q31" s="88" t="str">
        <f>IF(O7=0,"-",O31/O7)</f>
        <v>-</v>
      </c>
      <c r="R31" s="68">
        <f>O7-O31</f>
        <v>0</v>
      </c>
      <c r="S31" s="150"/>
    </row>
    <row r="32" spans="1:26" ht="21" customHeight="1" x14ac:dyDescent="0.25">
      <c r="A32" s="288" t="s">
        <v>283</v>
      </c>
      <c r="B32" s="289" t="s">
        <v>327</v>
      </c>
      <c r="C32" s="317">
        <f>'Analítico Cp.'!C7</f>
        <v>6453.42</v>
      </c>
      <c r="D32" s="317">
        <f>'Analítico Cp.'!D7</f>
        <v>5752.05</v>
      </c>
      <c r="E32" s="317">
        <f>'Analítico Cp.'!E7</f>
        <v>5113.4799999999996</v>
      </c>
      <c r="F32" s="317">
        <f>'Analítico Cp.'!F7</f>
        <v>5091.7700000000004</v>
      </c>
      <c r="G32" s="317">
        <f>'Analítico Cp.'!G7</f>
        <v>3402.47</v>
      </c>
      <c r="H32" s="317">
        <f>'Analítico Cp.'!H7</f>
        <v>0</v>
      </c>
      <c r="I32" s="317">
        <f>'Analítico Cp.'!I7</f>
        <v>0</v>
      </c>
      <c r="J32" s="317">
        <f>'Analítico Cp.'!J7</f>
        <v>0</v>
      </c>
      <c r="K32" s="317">
        <f>'Analítico Cp.'!K7</f>
        <v>0</v>
      </c>
      <c r="L32" s="317">
        <f>'Analítico Cp.'!L7</f>
        <v>0</v>
      </c>
      <c r="M32" s="317">
        <f>'Analítico Cp.'!M7</f>
        <v>0</v>
      </c>
      <c r="N32" s="317">
        <f>'Analítico Cp.'!N7</f>
        <v>0</v>
      </c>
      <c r="O32" s="76">
        <f>SUM(C32:N32)</f>
        <v>25813.190000000002</v>
      </c>
      <c r="P32" s="68"/>
      <c r="Q32" s="88">
        <f>IF(O8=0,"-",O32/O8)</f>
        <v>1.1518233238378777</v>
      </c>
      <c r="R32" s="68">
        <f>O8-O32</f>
        <v>-3402.4700000000012</v>
      </c>
    </row>
    <row r="33" spans="1:20" ht="21" customHeight="1" x14ac:dyDescent="0.25">
      <c r="A33" s="201" t="s">
        <v>320</v>
      </c>
      <c r="B33" s="39" t="s">
        <v>341</v>
      </c>
      <c r="C33" s="68"/>
      <c r="D33" s="68"/>
      <c r="E33" s="68"/>
      <c r="F33" s="68"/>
      <c r="G33" s="68"/>
      <c r="H33" s="68"/>
      <c r="I33" s="68"/>
      <c r="J33" s="68"/>
      <c r="K33" s="68"/>
      <c r="L33" s="68"/>
      <c r="M33" s="68"/>
      <c r="N33" s="68"/>
      <c r="O33" s="68"/>
      <c r="P33" s="68"/>
      <c r="Q33" s="65"/>
      <c r="R33" s="65"/>
    </row>
    <row r="34" spans="1:20" ht="21" customHeight="1" x14ac:dyDescent="0.25">
      <c r="A34" s="290" t="s">
        <v>321</v>
      </c>
      <c r="B34" s="39" t="s">
        <v>322</v>
      </c>
      <c r="C34" s="68">
        <f>'Analítico Cp.'!C9</f>
        <v>0</v>
      </c>
      <c r="D34" s="68">
        <f>'Analítico Cp.'!D9</f>
        <v>0</v>
      </c>
      <c r="E34" s="68">
        <f>'Analítico Cp.'!E9</f>
        <v>0</v>
      </c>
      <c r="F34" s="68">
        <f>'Analítico Cp.'!F9</f>
        <v>0</v>
      </c>
      <c r="G34" s="68">
        <f>'Analítico Cp.'!G9</f>
        <v>0</v>
      </c>
      <c r="H34" s="68">
        <f>'Analítico Cp.'!H9</f>
        <v>0</v>
      </c>
      <c r="I34" s="68">
        <f>'Analítico Cp.'!I9</f>
        <v>0</v>
      </c>
      <c r="J34" s="68">
        <f>'Analítico Cp.'!J9</f>
        <v>0</v>
      </c>
      <c r="K34" s="68">
        <f>'Analítico Cp.'!K9</f>
        <v>0</v>
      </c>
      <c r="L34" s="68">
        <f>'Analítico Cp.'!L9</f>
        <v>0</v>
      </c>
      <c r="M34" s="68">
        <f>'Analítico Cp.'!M9</f>
        <v>0</v>
      </c>
      <c r="N34" s="68">
        <f>'Analítico Cp.'!N9</f>
        <v>0</v>
      </c>
      <c r="O34" s="69">
        <f>SUM(C34:N34)</f>
        <v>0</v>
      </c>
      <c r="P34" s="68"/>
      <c r="Q34" s="88" t="str">
        <f>IF(O10=0,"-",O34/O10)</f>
        <v>-</v>
      </c>
      <c r="R34" s="68">
        <f>O10-O34</f>
        <v>0</v>
      </c>
      <c r="S34" s="150"/>
    </row>
    <row r="35" spans="1:20" ht="21" customHeight="1" x14ac:dyDescent="0.25">
      <c r="A35" s="290" t="s">
        <v>323</v>
      </c>
      <c r="B35" s="39" t="s">
        <v>324</v>
      </c>
      <c r="C35" s="68">
        <f>'Analítico Cp.'!C10</f>
        <v>0</v>
      </c>
      <c r="D35" s="68">
        <f>'Analítico Cp.'!D10</f>
        <v>0</v>
      </c>
      <c r="E35" s="68">
        <f>'Analítico Cp.'!E10</f>
        <v>0</v>
      </c>
      <c r="F35" s="68">
        <f>'Analítico Cp.'!F10</f>
        <v>0</v>
      </c>
      <c r="G35" s="68">
        <f>'Analítico Cp.'!G10</f>
        <v>0</v>
      </c>
      <c r="H35" s="68">
        <f>'Analítico Cp.'!H10</f>
        <v>0</v>
      </c>
      <c r="I35" s="68">
        <f>'Analítico Cp.'!I10</f>
        <v>0</v>
      </c>
      <c r="J35" s="68">
        <f>'Analítico Cp.'!J10</f>
        <v>0</v>
      </c>
      <c r="K35" s="68">
        <f>'Analítico Cp.'!K10</f>
        <v>0</v>
      </c>
      <c r="L35" s="68">
        <f>'Analítico Cp.'!L10</f>
        <v>0</v>
      </c>
      <c r="M35" s="68">
        <f>'Analítico Cp.'!M10</f>
        <v>0</v>
      </c>
      <c r="N35" s="68">
        <f>'Analítico Cp.'!N10</f>
        <v>0</v>
      </c>
      <c r="O35" s="69">
        <f>SUM(C35:N35)</f>
        <v>0</v>
      </c>
      <c r="P35" s="68"/>
      <c r="Q35" s="88" t="str">
        <f>IF(O11=0,"-",O35/O11)</f>
        <v>-</v>
      </c>
      <c r="R35" s="68">
        <f>O11-O35</f>
        <v>0</v>
      </c>
      <c r="S35" s="150"/>
    </row>
    <row r="36" spans="1:20" ht="21" customHeight="1" x14ac:dyDescent="0.25">
      <c r="A36" s="290" t="s">
        <v>325</v>
      </c>
      <c r="B36" s="291" t="s">
        <v>151</v>
      </c>
      <c r="C36" s="70">
        <f>'Analítico Cp.'!C11</f>
        <v>0</v>
      </c>
      <c r="D36" s="70">
        <f>'Analítico Cp.'!D11</f>
        <v>0</v>
      </c>
      <c r="E36" s="70">
        <f>'Analítico Cp.'!E11</f>
        <v>0</v>
      </c>
      <c r="F36" s="70">
        <f>'Analítico Cp.'!F11</f>
        <v>0</v>
      </c>
      <c r="G36" s="70">
        <f>'Analítico Cp.'!G11</f>
        <v>0</v>
      </c>
      <c r="H36" s="70">
        <f>'Analítico Cp.'!H11</f>
        <v>0</v>
      </c>
      <c r="I36" s="70">
        <f>'Analítico Cp.'!I11</f>
        <v>0</v>
      </c>
      <c r="J36" s="70">
        <f>'Analítico Cp.'!J11</f>
        <v>0</v>
      </c>
      <c r="K36" s="70">
        <f>'Analítico Cp.'!K11</f>
        <v>0</v>
      </c>
      <c r="L36" s="70">
        <f>'Analítico Cp.'!L11</f>
        <v>0</v>
      </c>
      <c r="M36" s="70">
        <f>'Analítico Cp.'!M11</f>
        <v>0</v>
      </c>
      <c r="N36" s="70">
        <f>'Analítico Cp.'!N11</f>
        <v>0</v>
      </c>
      <c r="O36" s="92">
        <f>SUM(C36:N36)</f>
        <v>0</v>
      </c>
      <c r="P36" s="68"/>
      <c r="Q36" s="89" t="str">
        <f>IF(O12=0,"-",O36/O12)</f>
        <v>-</v>
      </c>
      <c r="R36" s="70">
        <f>O12-O36</f>
        <v>0</v>
      </c>
    </row>
    <row r="37" spans="1:20" ht="21" customHeight="1" thickBot="1" x14ac:dyDescent="0.3">
      <c r="A37" s="434" t="s">
        <v>342</v>
      </c>
      <c r="B37" s="434"/>
      <c r="C37" s="76">
        <f>SUBTOTAL(9,C33:C36)</f>
        <v>0</v>
      </c>
      <c r="D37" s="76">
        <f t="shared" ref="D37:N37" si="9">SUBTOTAL(9,D33:D36)</f>
        <v>0</v>
      </c>
      <c r="E37" s="76">
        <f t="shared" si="9"/>
        <v>0</v>
      </c>
      <c r="F37" s="76">
        <f t="shared" si="9"/>
        <v>0</v>
      </c>
      <c r="G37" s="76">
        <f t="shared" si="9"/>
        <v>0</v>
      </c>
      <c r="H37" s="76">
        <f t="shared" si="9"/>
        <v>0</v>
      </c>
      <c r="I37" s="76">
        <f t="shared" si="9"/>
        <v>0</v>
      </c>
      <c r="J37" s="76">
        <f t="shared" si="9"/>
        <v>0</v>
      </c>
      <c r="K37" s="76">
        <f t="shared" si="9"/>
        <v>0</v>
      </c>
      <c r="L37" s="76">
        <f t="shared" si="9"/>
        <v>0</v>
      </c>
      <c r="M37" s="76">
        <f t="shared" si="9"/>
        <v>0</v>
      </c>
      <c r="N37" s="76">
        <f t="shared" si="9"/>
        <v>0</v>
      </c>
      <c r="O37" s="76">
        <f>SUM(C37:N37)</f>
        <v>0</v>
      </c>
      <c r="P37" s="69"/>
      <c r="Q37" s="87" t="str">
        <f>IF(O13=0,"-",O37/O13)</f>
        <v>-</v>
      </c>
      <c r="R37" s="77">
        <f>O13-O37</f>
        <v>0</v>
      </c>
    </row>
    <row r="38" spans="1:20" ht="20.25" customHeight="1" thickBot="1" x14ac:dyDescent="0.3">
      <c r="A38" s="431" t="s">
        <v>235</v>
      </c>
      <c r="B38" s="431"/>
      <c r="C38" s="303">
        <f>SUBTOTAL(9,C31:C37)</f>
        <v>6453.42</v>
      </c>
      <c r="D38" s="303">
        <f t="shared" ref="D38:N38" si="10">SUBTOTAL(9,D31:D37)</f>
        <v>5752.05</v>
      </c>
      <c r="E38" s="303">
        <f t="shared" si="10"/>
        <v>5113.4799999999996</v>
      </c>
      <c r="F38" s="303">
        <f t="shared" si="10"/>
        <v>5091.7700000000004</v>
      </c>
      <c r="G38" s="303">
        <f t="shared" si="10"/>
        <v>3402.47</v>
      </c>
      <c r="H38" s="303">
        <f t="shared" si="10"/>
        <v>0</v>
      </c>
      <c r="I38" s="303">
        <f t="shared" si="10"/>
        <v>0</v>
      </c>
      <c r="J38" s="303">
        <f t="shared" si="10"/>
        <v>0</v>
      </c>
      <c r="K38" s="303">
        <f t="shared" si="10"/>
        <v>0</v>
      </c>
      <c r="L38" s="303">
        <f t="shared" si="10"/>
        <v>0</v>
      </c>
      <c r="M38" s="303">
        <f t="shared" si="10"/>
        <v>0</v>
      </c>
      <c r="N38" s="303">
        <f t="shared" si="10"/>
        <v>0</v>
      </c>
      <c r="O38" s="303">
        <f>SUM(C38:N38)</f>
        <v>25813.190000000002</v>
      </c>
      <c r="P38" s="69"/>
      <c r="Q38" s="313">
        <f>IF(O14=0,"-",O38/O14)</f>
        <v>1.1518233238378777</v>
      </c>
      <c r="R38" s="303">
        <f>O14-O38</f>
        <v>-3402.4700000000012</v>
      </c>
    </row>
    <row r="39" spans="1:20" ht="12" customHeight="1" thickBot="1" x14ac:dyDescent="0.3">
      <c r="A39" s="71"/>
      <c r="B39" s="72"/>
      <c r="C39" s="73"/>
      <c r="D39" s="73"/>
      <c r="E39" s="73"/>
      <c r="F39" s="73"/>
      <c r="G39" s="73"/>
      <c r="H39" s="73"/>
      <c r="I39" s="73"/>
      <c r="J39" s="73"/>
      <c r="K39" s="73"/>
      <c r="L39" s="73"/>
      <c r="M39" s="73"/>
      <c r="N39" s="73"/>
      <c r="O39" s="73"/>
      <c r="P39" s="81"/>
      <c r="Q39" s="73"/>
      <c r="R39" s="73"/>
    </row>
    <row r="40" spans="1:20" s="147" customFormat="1" ht="21" thickBot="1" x14ac:dyDescent="0.3">
      <c r="A40" s="296">
        <v>2</v>
      </c>
      <c r="B40" s="297" t="s">
        <v>142</v>
      </c>
      <c r="C40" s="305"/>
      <c r="D40" s="305"/>
      <c r="E40" s="305"/>
      <c r="F40" s="305"/>
      <c r="G40" s="305"/>
      <c r="H40" s="305"/>
      <c r="I40" s="305"/>
      <c r="J40" s="305"/>
      <c r="K40" s="305"/>
      <c r="L40" s="305"/>
      <c r="M40" s="305"/>
      <c r="N40" s="305"/>
      <c r="O40" s="305"/>
      <c r="P40" s="64"/>
      <c r="Q40" s="306" t="str">
        <f>Q30</f>
        <v>Realizado
(/) Previsto</v>
      </c>
      <c r="R40" s="306" t="str">
        <f>R30</f>
        <v>Previsto
(-) Realizado</v>
      </c>
      <c r="T40" s="151"/>
    </row>
    <row r="41" spans="1:20" ht="21" customHeight="1" x14ac:dyDescent="0.25">
      <c r="A41" s="66" t="s">
        <v>36</v>
      </c>
      <c r="B41" s="67" t="s">
        <v>163</v>
      </c>
      <c r="C41" s="74"/>
      <c r="D41" s="74"/>
      <c r="E41" s="74"/>
      <c r="F41" s="74"/>
      <c r="G41" s="74"/>
      <c r="H41" s="74"/>
      <c r="I41" s="74"/>
      <c r="J41" s="74"/>
      <c r="K41" s="74"/>
      <c r="L41" s="74"/>
      <c r="M41" s="74"/>
      <c r="N41" s="74"/>
      <c r="O41" s="74"/>
      <c r="P41" s="74"/>
      <c r="Q41" s="74"/>
      <c r="R41" s="74"/>
    </row>
    <row r="42" spans="1:20" ht="21" customHeight="1" x14ac:dyDescent="0.25">
      <c r="A42" s="75" t="s">
        <v>11</v>
      </c>
      <c r="B42" s="67" t="s">
        <v>1</v>
      </c>
      <c r="C42" s="68">
        <f>'Analítico Cp.'!C26</f>
        <v>29630.22</v>
      </c>
      <c r="D42" s="68">
        <f>'Analítico Cp.'!D26</f>
        <v>29497.32</v>
      </c>
      <c r="E42" s="68">
        <f>'Analítico Cp.'!E26</f>
        <v>32982.1</v>
      </c>
      <c r="F42" s="68">
        <f>'Analítico Cp.'!F26</f>
        <v>22833.48</v>
      </c>
      <c r="G42" s="68">
        <f>'Analítico Cp.'!G26</f>
        <v>0</v>
      </c>
      <c r="H42" s="68">
        <f>'Analítico Cp.'!H26</f>
        <v>0</v>
      </c>
      <c r="I42" s="68">
        <f>'Analítico Cp.'!I26</f>
        <v>0</v>
      </c>
      <c r="J42" s="68">
        <f>'Analítico Cp.'!J26</f>
        <v>0</v>
      </c>
      <c r="K42" s="68">
        <f>'Analítico Cp.'!K26</f>
        <v>0</v>
      </c>
      <c r="L42" s="68">
        <f>'Analítico Cp.'!L26</f>
        <v>0</v>
      </c>
      <c r="M42" s="68">
        <f>'Analítico Cp.'!M26</f>
        <v>0</v>
      </c>
      <c r="N42" s="68">
        <f>'Analítico Cp.'!N26</f>
        <v>0</v>
      </c>
      <c r="O42" s="69">
        <f t="shared" ref="O42:O50" si="11">SUM(C42:N42)</f>
        <v>114943.12</v>
      </c>
      <c r="P42" s="68"/>
      <c r="Q42" s="90">
        <f t="shared" ref="Q42:Q50" si="12">IF(O18=0,"-",O42/O18)</f>
        <v>0.90671913672447291</v>
      </c>
      <c r="R42" s="68">
        <f t="shared" ref="R42:R50" si="13">O18-O42</f>
        <v>11825.043750500015</v>
      </c>
    </row>
    <row r="43" spans="1:20" ht="21" customHeight="1" x14ac:dyDescent="0.25">
      <c r="A43" s="75" t="s">
        <v>12</v>
      </c>
      <c r="B43" s="67" t="s">
        <v>7</v>
      </c>
      <c r="C43" s="68">
        <f>'Analítico Cp.'!C30</f>
        <v>0</v>
      </c>
      <c r="D43" s="68">
        <f>'Analítico Cp.'!D30</f>
        <v>0</v>
      </c>
      <c r="E43" s="68">
        <f>'Analítico Cp.'!E30</f>
        <v>0</v>
      </c>
      <c r="F43" s="68">
        <f>'Analítico Cp.'!F30</f>
        <v>0</v>
      </c>
      <c r="G43" s="68">
        <f>'Analítico Cp.'!G30</f>
        <v>0</v>
      </c>
      <c r="H43" s="68">
        <f>'Analítico Cp.'!H30</f>
        <v>0</v>
      </c>
      <c r="I43" s="68">
        <f>'Analítico Cp.'!I30</f>
        <v>0</v>
      </c>
      <c r="J43" s="68">
        <f>'Analítico Cp.'!J30</f>
        <v>0</v>
      </c>
      <c r="K43" s="68">
        <f>'Analítico Cp.'!K30</f>
        <v>0</v>
      </c>
      <c r="L43" s="68">
        <f>'Analítico Cp.'!L30</f>
        <v>0</v>
      </c>
      <c r="M43" s="68">
        <f>'Analítico Cp.'!M30</f>
        <v>0</v>
      </c>
      <c r="N43" s="68">
        <f>'Analítico Cp.'!N30</f>
        <v>0</v>
      </c>
      <c r="O43" s="69">
        <f t="shared" si="11"/>
        <v>0</v>
      </c>
      <c r="P43" s="68"/>
      <c r="Q43" s="90" t="str">
        <f t="shared" si="12"/>
        <v>-</v>
      </c>
      <c r="R43" s="68">
        <f t="shared" si="13"/>
        <v>0</v>
      </c>
    </row>
    <row r="44" spans="1:20" ht="21" customHeight="1" x14ac:dyDescent="0.25">
      <c r="A44" s="75" t="s">
        <v>13</v>
      </c>
      <c r="B44" s="67" t="s">
        <v>34</v>
      </c>
      <c r="C44" s="68">
        <f>'Analítico Cp.'!C43</f>
        <v>10709.31</v>
      </c>
      <c r="D44" s="68">
        <f>'Analítico Cp.'!D43</f>
        <v>10709.31</v>
      </c>
      <c r="E44" s="68">
        <f>'Analítico Cp.'!E43</f>
        <v>10709.31</v>
      </c>
      <c r="F44" s="68">
        <f>'Analítico Cp.'!F43</f>
        <v>10709.31</v>
      </c>
      <c r="G44" s="68">
        <f>'Analítico Cp.'!G43</f>
        <v>0</v>
      </c>
      <c r="H44" s="68">
        <f>'Analítico Cp.'!H43</f>
        <v>0</v>
      </c>
      <c r="I44" s="68">
        <f>'Analítico Cp.'!I43</f>
        <v>0</v>
      </c>
      <c r="J44" s="68">
        <f>'Analítico Cp.'!J43</f>
        <v>0</v>
      </c>
      <c r="K44" s="68">
        <f>'Analítico Cp.'!K43</f>
        <v>0</v>
      </c>
      <c r="L44" s="68">
        <f>'Analítico Cp.'!L43</f>
        <v>0</v>
      </c>
      <c r="M44" s="68">
        <f>'Analítico Cp.'!M43</f>
        <v>0</v>
      </c>
      <c r="N44" s="68">
        <f>'Analítico Cp.'!N43</f>
        <v>0</v>
      </c>
      <c r="O44" s="69">
        <f t="shared" si="11"/>
        <v>42837.24</v>
      </c>
      <c r="P44" s="68"/>
      <c r="Q44" s="90">
        <f t="shared" si="12"/>
        <v>0.99536961199931007</v>
      </c>
      <c r="R44" s="68">
        <f t="shared" si="13"/>
        <v>199.27576619529282</v>
      </c>
    </row>
    <row r="45" spans="1:20" ht="21" customHeight="1" x14ac:dyDescent="0.25">
      <c r="A45" s="75" t="s">
        <v>14</v>
      </c>
      <c r="B45" s="67" t="s">
        <v>35</v>
      </c>
      <c r="C45" s="68">
        <f>'Analítico Cp.'!C54</f>
        <v>4943.2199999999993</v>
      </c>
      <c r="D45" s="68">
        <f>'Analítico Cp.'!D54</f>
        <v>9673.5199999999986</v>
      </c>
      <c r="E45" s="68">
        <f>'Analítico Cp.'!E54</f>
        <v>9897.5199999999986</v>
      </c>
      <c r="F45" s="68">
        <f>'Analítico Cp.'!F54</f>
        <v>10420.719999999999</v>
      </c>
      <c r="G45" s="68">
        <f>'Analítico Cp.'!G54</f>
        <v>0</v>
      </c>
      <c r="H45" s="68">
        <f>'Analítico Cp.'!H54</f>
        <v>0</v>
      </c>
      <c r="I45" s="68">
        <f>'Analítico Cp.'!I54</f>
        <v>0</v>
      </c>
      <c r="J45" s="68">
        <f>'Analítico Cp.'!J54</f>
        <v>0</v>
      </c>
      <c r="K45" s="68">
        <f>'Analítico Cp.'!K54</f>
        <v>0</v>
      </c>
      <c r="L45" s="68">
        <f>'Analítico Cp.'!L54</f>
        <v>0</v>
      </c>
      <c r="M45" s="68">
        <f>'Analítico Cp.'!M54</f>
        <v>0</v>
      </c>
      <c r="N45" s="68">
        <f>'Analítico Cp.'!N54</f>
        <v>0</v>
      </c>
      <c r="O45" s="69">
        <f t="shared" si="11"/>
        <v>34934.979999999996</v>
      </c>
      <c r="P45" s="68"/>
      <c r="Q45" s="90">
        <f t="shared" si="12"/>
        <v>0.86784711338322351</v>
      </c>
      <c r="R45" s="68">
        <f t="shared" si="13"/>
        <v>5319.783150400006</v>
      </c>
    </row>
    <row r="46" spans="1:20" ht="21" customHeight="1" x14ac:dyDescent="0.25">
      <c r="A46" s="432" t="s">
        <v>45</v>
      </c>
      <c r="B46" s="432"/>
      <c r="C46" s="76">
        <f t="shared" ref="C46:H46" si="14">SUM(C42:C45)</f>
        <v>45282.75</v>
      </c>
      <c r="D46" s="76">
        <f t="shared" si="14"/>
        <v>49880.149999999994</v>
      </c>
      <c r="E46" s="76">
        <f t="shared" si="14"/>
        <v>53588.929999999993</v>
      </c>
      <c r="F46" s="76">
        <f t="shared" si="14"/>
        <v>43963.51</v>
      </c>
      <c r="G46" s="76">
        <f t="shared" si="14"/>
        <v>0</v>
      </c>
      <c r="H46" s="76">
        <f t="shared" si="14"/>
        <v>0</v>
      </c>
      <c r="I46" s="76">
        <f t="shared" ref="I46:M46" si="15">SUM(I42:I45)</f>
        <v>0</v>
      </c>
      <c r="J46" s="76">
        <f t="shared" si="15"/>
        <v>0</v>
      </c>
      <c r="K46" s="76">
        <f t="shared" si="15"/>
        <v>0</v>
      </c>
      <c r="L46" s="76">
        <f t="shared" si="15"/>
        <v>0</v>
      </c>
      <c r="M46" s="76">
        <f t="shared" si="15"/>
        <v>0</v>
      </c>
      <c r="N46" s="76">
        <f t="shared" ref="N46" si="16">SUM(N42:N45)</f>
        <v>0</v>
      </c>
      <c r="O46" s="76">
        <f t="shared" si="11"/>
        <v>192715.34</v>
      </c>
      <c r="P46" s="69"/>
      <c r="Q46" s="87">
        <f t="shared" si="12"/>
        <v>0.91743240652798252</v>
      </c>
      <c r="R46" s="77">
        <f t="shared" si="13"/>
        <v>17344.102667095285</v>
      </c>
    </row>
    <row r="47" spans="1:20" ht="21" customHeight="1" x14ac:dyDescent="0.25">
      <c r="A47" s="66" t="s">
        <v>37</v>
      </c>
      <c r="B47" s="67" t="s">
        <v>245</v>
      </c>
      <c r="C47" s="68">
        <f>'Analítico Cp.'!C121</f>
        <v>0</v>
      </c>
      <c r="D47" s="68">
        <f>'Analítico Cp.'!D121</f>
        <v>0</v>
      </c>
      <c r="E47" s="68">
        <f>'Analítico Cp.'!E121</f>
        <v>0</v>
      </c>
      <c r="F47" s="68">
        <f>'Analítico Cp.'!F121</f>
        <v>403769.7</v>
      </c>
      <c r="G47" s="68">
        <f>'Analítico Cp.'!G121</f>
        <v>0</v>
      </c>
      <c r="H47" s="68">
        <f>'Analítico Cp.'!H121</f>
        <v>0</v>
      </c>
      <c r="I47" s="68">
        <f>'Analítico Cp.'!I121</f>
        <v>0</v>
      </c>
      <c r="J47" s="68">
        <f>'Analítico Cp.'!J121</f>
        <v>0</v>
      </c>
      <c r="K47" s="68">
        <f>'Analítico Cp.'!K121</f>
        <v>0</v>
      </c>
      <c r="L47" s="68">
        <f>'Analítico Cp.'!L121</f>
        <v>0</v>
      </c>
      <c r="M47" s="68">
        <f>'Analítico Cp.'!M121</f>
        <v>0</v>
      </c>
      <c r="N47" s="68">
        <f>'Analítico Cp.'!N121</f>
        <v>0</v>
      </c>
      <c r="O47" s="69">
        <f t="shared" si="11"/>
        <v>403769.7</v>
      </c>
      <c r="P47" s="68"/>
      <c r="Q47" s="90" t="str">
        <f t="shared" si="12"/>
        <v>-</v>
      </c>
      <c r="R47" s="68">
        <f t="shared" si="13"/>
        <v>-403769.7</v>
      </c>
    </row>
    <row r="48" spans="1:20" ht="21" customHeight="1" x14ac:dyDescent="0.25">
      <c r="A48" s="66" t="s">
        <v>38</v>
      </c>
      <c r="B48" s="67" t="s">
        <v>130</v>
      </c>
      <c r="C48" s="154">
        <f>'Analítico Cp.'!C137</f>
        <v>0</v>
      </c>
      <c r="D48" s="154">
        <f>'Analítico Cp.'!D137</f>
        <v>0</v>
      </c>
      <c r="E48" s="154">
        <f>'Analítico Cp.'!E137</f>
        <v>0</v>
      </c>
      <c r="F48" s="154">
        <f>'Analítico Cp.'!F137</f>
        <v>0</v>
      </c>
      <c r="G48" s="154">
        <f>'Analítico Cp.'!G137</f>
        <v>0</v>
      </c>
      <c r="H48" s="154">
        <f>'Analítico Cp.'!H137</f>
        <v>0</v>
      </c>
      <c r="I48" s="154">
        <f>'Analítico Cp.'!I137</f>
        <v>0</v>
      </c>
      <c r="J48" s="154">
        <f>'Analítico Cp.'!J137</f>
        <v>0</v>
      </c>
      <c r="K48" s="154">
        <f>'Analítico Cp.'!K137</f>
        <v>0</v>
      </c>
      <c r="L48" s="154">
        <f>'Analítico Cp.'!L137</f>
        <v>0</v>
      </c>
      <c r="M48" s="154">
        <f>'Analítico Cp.'!M137</f>
        <v>0</v>
      </c>
      <c r="N48" s="154">
        <f>'Analítico Cp.'!N137</f>
        <v>0</v>
      </c>
      <c r="O48" s="69">
        <f t="shared" si="11"/>
        <v>0</v>
      </c>
      <c r="P48" s="68"/>
      <c r="Q48" s="90" t="str">
        <f t="shared" si="12"/>
        <v>-</v>
      </c>
      <c r="R48" s="68">
        <f t="shared" si="13"/>
        <v>0</v>
      </c>
    </row>
    <row r="49" spans="1:20" ht="21" customHeight="1" thickBot="1" x14ac:dyDescent="0.3">
      <c r="A49" s="155" t="s">
        <v>282</v>
      </c>
      <c r="B49" s="156" t="s">
        <v>348</v>
      </c>
      <c r="C49" s="158">
        <f>'Analítico Cp.'!C138</f>
        <v>6453.42</v>
      </c>
      <c r="D49" s="158">
        <f>'Analítico Cp.'!D138</f>
        <v>5752.05</v>
      </c>
      <c r="E49" s="158">
        <f>'Analítico Cp.'!E138</f>
        <v>5113.4799999999996</v>
      </c>
      <c r="F49" s="158">
        <f>'Analítico Cp.'!F138</f>
        <v>5091.7700000000004</v>
      </c>
      <c r="G49" s="158">
        <f>'Analítico Cp.'!G138</f>
        <v>0</v>
      </c>
      <c r="H49" s="158">
        <f>'Analítico Cp.'!H138</f>
        <v>0</v>
      </c>
      <c r="I49" s="158">
        <f>'Analítico Cp.'!I138</f>
        <v>0</v>
      </c>
      <c r="J49" s="158">
        <f>'Analítico Cp.'!J138</f>
        <v>0</v>
      </c>
      <c r="K49" s="158">
        <f>'Analítico Cp.'!K138</f>
        <v>0</v>
      </c>
      <c r="L49" s="158">
        <f>'Analítico Cp.'!L138</f>
        <v>0</v>
      </c>
      <c r="M49" s="158">
        <f>'Analítico Cp.'!M138</f>
        <v>0</v>
      </c>
      <c r="N49" s="158">
        <f>'Analítico Cp.'!N138</f>
        <v>0</v>
      </c>
      <c r="O49" s="159">
        <f t="shared" si="11"/>
        <v>22410.720000000001</v>
      </c>
      <c r="P49" s="68"/>
      <c r="Q49" s="160">
        <f t="shared" si="12"/>
        <v>1</v>
      </c>
      <c r="R49" s="161">
        <f t="shared" si="13"/>
        <v>0</v>
      </c>
      <c r="T49" s="145"/>
    </row>
    <row r="50" spans="1:20" ht="20.25" customHeight="1" thickBot="1" x14ac:dyDescent="0.3">
      <c r="A50" s="268" t="s">
        <v>234</v>
      </c>
      <c r="B50" s="307"/>
      <c r="C50" s="303">
        <f t="shared" ref="C50:H50" si="17">SUM(C46:C49)</f>
        <v>51736.17</v>
      </c>
      <c r="D50" s="303">
        <f t="shared" si="17"/>
        <v>55632.2</v>
      </c>
      <c r="E50" s="303">
        <f t="shared" si="17"/>
        <v>58702.409999999989</v>
      </c>
      <c r="F50" s="303">
        <f t="shared" si="17"/>
        <v>452824.98000000004</v>
      </c>
      <c r="G50" s="303">
        <f t="shared" si="17"/>
        <v>0</v>
      </c>
      <c r="H50" s="303">
        <f t="shared" si="17"/>
        <v>0</v>
      </c>
      <c r="I50" s="303">
        <f t="shared" ref="I50:M50" si="18">SUM(I46:I49)</f>
        <v>0</v>
      </c>
      <c r="J50" s="303">
        <f t="shared" si="18"/>
        <v>0</v>
      </c>
      <c r="K50" s="303">
        <f t="shared" si="18"/>
        <v>0</v>
      </c>
      <c r="L50" s="303">
        <f t="shared" si="18"/>
        <v>0</v>
      </c>
      <c r="M50" s="303">
        <f t="shared" si="18"/>
        <v>0</v>
      </c>
      <c r="N50" s="303">
        <f t="shared" ref="N50" si="19">SUM(N46:N49)</f>
        <v>0</v>
      </c>
      <c r="O50" s="303">
        <f t="shared" si="11"/>
        <v>618895.76</v>
      </c>
      <c r="P50" s="69"/>
      <c r="Q50" s="313">
        <f t="shared" si="12"/>
        <v>2.6622589019575749</v>
      </c>
      <c r="R50" s="303">
        <f t="shared" si="13"/>
        <v>-386425.5973329047</v>
      </c>
      <c r="T50" s="145"/>
    </row>
    <row r="51" spans="1:20" ht="15.6" x14ac:dyDescent="0.25">
      <c r="A51" s="152"/>
      <c r="B51" s="152"/>
      <c r="C51" s="152"/>
      <c r="D51" s="152"/>
      <c r="E51" s="152"/>
      <c r="F51" s="152"/>
      <c r="G51" s="152"/>
      <c r="H51" s="152"/>
      <c r="I51" s="152"/>
      <c r="J51" s="152"/>
      <c r="K51" s="152"/>
      <c r="L51" s="152"/>
      <c r="M51" s="152"/>
      <c r="N51" s="152"/>
      <c r="O51" s="146"/>
      <c r="P51" s="146"/>
      <c r="T51" s="145"/>
    </row>
    <row r="52" spans="1:20" ht="63.75" customHeight="1" x14ac:dyDescent="0.25">
      <c r="A52" s="152"/>
      <c r="B52" s="152"/>
      <c r="C52" s="152"/>
      <c r="D52" s="152"/>
      <c r="E52" s="152"/>
      <c r="F52" s="152"/>
      <c r="G52" s="152"/>
      <c r="H52" s="152"/>
      <c r="I52" s="152"/>
      <c r="J52" s="152"/>
      <c r="K52" s="152"/>
      <c r="L52" s="152"/>
      <c r="M52" s="152"/>
      <c r="N52" s="152"/>
      <c r="O52" s="152"/>
      <c r="P52" s="152"/>
      <c r="T52" s="145"/>
    </row>
    <row r="53" spans="1:20" ht="30" customHeight="1" x14ac:dyDescent="0.25">
      <c r="A53" s="152"/>
      <c r="B53" s="152"/>
      <c r="C53" s="152"/>
      <c r="D53" s="152"/>
      <c r="E53" s="152"/>
      <c r="F53" s="152"/>
      <c r="G53" s="152"/>
      <c r="H53" s="152"/>
      <c r="I53" s="152"/>
      <c r="J53" s="152"/>
      <c r="K53" s="152"/>
      <c r="L53" s="152"/>
      <c r="M53" s="152"/>
      <c r="N53" s="152"/>
      <c r="O53" s="152"/>
      <c r="P53" s="152"/>
      <c r="T53" s="145"/>
    </row>
    <row r="54" spans="1:20" ht="46.5" customHeight="1" x14ac:dyDescent="0.25">
      <c r="A54" s="152"/>
      <c r="B54" s="152"/>
      <c r="C54" s="152"/>
      <c r="D54" s="152"/>
      <c r="E54" s="152"/>
      <c r="F54" s="152"/>
      <c r="G54" s="152"/>
      <c r="H54" s="152"/>
      <c r="I54" s="152"/>
      <c r="J54" s="152"/>
      <c r="K54" s="152"/>
      <c r="L54" s="152"/>
      <c r="M54" s="152"/>
      <c r="N54" s="152"/>
      <c r="O54" s="152"/>
      <c r="P54" s="152"/>
      <c r="T54" s="145"/>
    </row>
    <row r="55" spans="1:20" ht="30" customHeight="1" x14ac:dyDescent="0.25">
      <c r="A55" s="152"/>
      <c r="B55" s="152"/>
      <c r="C55" s="152"/>
      <c r="D55" s="152"/>
      <c r="E55" s="152"/>
      <c r="F55" s="152"/>
      <c r="G55" s="152"/>
      <c r="H55" s="152"/>
      <c r="I55" s="152"/>
      <c r="J55" s="152"/>
      <c r="K55" s="152"/>
      <c r="L55" s="152"/>
      <c r="M55" s="152"/>
      <c r="N55" s="152"/>
      <c r="O55" s="152"/>
      <c r="P55" s="152"/>
      <c r="T55" s="145"/>
    </row>
    <row r="56" spans="1:20" ht="30" customHeight="1" x14ac:dyDescent="0.25">
      <c r="A56" s="152"/>
      <c r="B56" s="152"/>
      <c r="C56" s="152"/>
      <c r="D56" s="152"/>
      <c r="E56" s="152"/>
      <c r="F56" s="152"/>
      <c r="G56" s="152"/>
      <c r="H56" s="152"/>
      <c r="I56" s="152"/>
      <c r="J56" s="152"/>
      <c r="K56" s="152"/>
      <c r="L56" s="152"/>
      <c r="M56" s="152"/>
      <c r="N56" s="152"/>
      <c r="O56" s="152"/>
      <c r="P56" s="152"/>
      <c r="T56" s="145"/>
    </row>
    <row r="57" spans="1:20" ht="30" customHeight="1" x14ac:dyDescent="0.25">
      <c r="O57" s="152"/>
      <c r="P57" s="152"/>
      <c r="T57" s="145"/>
    </row>
  </sheetData>
  <sheetProtection algorithmName="SHA-512" hashValue="KCI9o1T/NSjHD8nJwuxkV9CIfom9hi0OGgKs5pXdRPNTRcEWYQk0EHv0HU+c+A0NRI5XJlOvrJaUBixwOpEcpw==" saltValue="GRJWN8CD73alO0tLVf4upQ==" spinCount="100000" sheet="1" objects="1" scenarios="1" formatColumns="0"/>
  <mergeCells count="11">
    <mergeCell ref="C5:O5"/>
    <mergeCell ref="C29:O29"/>
    <mergeCell ref="A1:O1"/>
    <mergeCell ref="A38:B38"/>
    <mergeCell ref="A46:B46"/>
    <mergeCell ref="A3:O3"/>
    <mergeCell ref="A2:O2"/>
    <mergeCell ref="A22:B22"/>
    <mergeCell ref="A14:B14"/>
    <mergeCell ref="A13:B13"/>
    <mergeCell ref="A37:B37"/>
  </mergeCells>
  <phoneticPr fontId="0" type="noConversion"/>
  <printOptions horizontalCentered="1"/>
  <pageMargins left="0.19685039370078741" right="0.19685039370078741" top="0.59055118110236227" bottom="0.59055118110236227" header="0" footer="0"/>
  <pageSetup paperSize="9" scale="53" pageOrder="overThenDown" orientation="landscape" r:id="rId1"/>
  <headerFooter>
    <oddFooter>Página &amp;P de &amp;N</oddFooter>
  </headerFooter>
  <ignoredErrors>
    <ignoredError sqref="C13:N13"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249977111117893"/>
    <pageSetUpPr fitToPage="1"/>
  </sheetPr>
  <dimension ref="A1:E46"/>
  <sheetViews>
    <sheetView showGridLines="0" zoomScaleNormal="100" zoomScaleSheetLayoutView="100" workbookViewId="0">
      <selection activeCell="I42" sqref="I42"/>
    </sheetView>
  </sheetViews>
  <sheetFormatPr defaultColWidth="9.109375" defaultRowHeight="13.2" x14ac:dyDescent="0.25"/>
  <cols>
    <col min="1" max="1" width="4.5546875" style="120" customWidth="1"/>
    <col min="2" max="2" width="49.44140625" style="120" customWidth="1"/>
    <col min="3" max="5" width="14.88671875" style="120" customWidth="1"/>
    <col min="6" max="16384" width="9.109375" style="120"/>
  </cols>
  <sheetData>
    <row r="1" spans="1:5" ht="27" customHeight="1" x14ac:dyDescent="0.25">
      <c r="A1" s="436" t="str">
        <f>Capa!A70</f>
        <v>Contrato de Gestão nº 02/2019 - Contrato de Gestão nº. 002/2019 celebrado entre a Secretaria de Justiça e Segurança Pública do Estado de Minas Gerais - SEJUSP e o Instituto Elo</v>
      </c>
      <c r="B1" s="436"/>
      <c r="C1" s="436"/>
      <c r="D1" s="436"/>
      <c r="E1" s="436"/>
    </row>
    <row r="2" spans="1:5" ht="15" customHeight="1" x14ac:dyDescent="0.25">
      <c r="A2" s="436" t="str">
        <f>Capa!A5</f>
        <v>26º Relatório Gerencial Financeiro</v>
      </c>
      <c r="B2" s="436"/>
      <c r="C2" s="436"/>
      <c r="D2" s="436"/>
      <c r="E2" s="436"/>
    </row>
    <row r="3" spans="1:5" ht="17.25" customHeight="1" thickBot="1" x14ac:dyDescent="0.3">
      <c r="A3" s="436" t="s">
        <v>368</v>
      </c>
      <c r="B3" s="436"/>
      <c r="C3" s="436"/>
      <c r="D3" s="436"/>
      <c r="E3" s="436"/>
    </row>
    <row r="4" spans="1:5" ht="33" customHeight="1" thickBot="1" x14ac:dyDescent="0.3">
      <c r="A4" s="272" t="s">
        <v>276</v>
      </c>
      <c r="B4" s="273" t="s">
        <v>364</v>
      </c>
      <c r="C4" s="274" t="s">
        <v>144</v>
      </c>
      <c r="D4" s="275" t="s">
        <v>145</v>
      </c>
      <c r="E4" s="276" t="s">
        <v>317</v>
      </c>
    </row>
    <row r="5" spans="1:5" ht="13.8" hidden="1" thickBot="1" x14ac:dyDescent="0.3">
      <c r="A5" s="184"/>
      <c r="B5" s="185" t="s">
        <v>277</v>
      </c>
      <c r="C5" s="121"/>
      <c r="D5" s="186"/>
      <c r="E5" s="187"/>
    </row>
    <row r="6" spans="1:5" x14ac:dyDescent="0.25">
      <c r="A6" s="131">
        <v>1</v>
      </c>
      <c r="B6" s="281" t="s">
        <v>275</v>
      </c>
      <c r="C6" s="172"/>
      <c r="D6" s="189">
        <f>IF(B6="",0,
SUMPRODUCT((Diário!$H$4:$H$941='Gasto das Atividades'!B6)*(Diário!$C$4:$C$941&gt;=Resumo!$C$4)*(Diário!$C$4:$C$941&lt;=EOMONTH(Resumo!$N$4,0))*(Diário!$F$4:$F$941))+
SUMPRODUCT(('Comp.'!$G$5:$G$504='Gasto das Atividades'!B6)*('Comp.'!$B$5:$B$504&gt;=Resumo!$C$4)*('Comp.'!$B$5:$B$504&lt;=EOMONTH(Resumo!$N$4,0))*('Comp.'!$E$5:$E$504)))</f>
        <v>0</v>
      </c>
      <c r="E6" s="188" t="str">
        <f t="shared" ref="E6:E36" si="0">IF(OR(D6=0,C6=0),"-",D6/C6)</f>
        <v>-</v>
      </c>
    </row>
    <row r="7" spans="1:5" x14ac:dyDescent="0.25">
      <c r="A7" s="132">
        <v>2</v>
      </c>
      <c r="B7" s="153"/>
      <c r="C7" s="173"/>
      <c r="D7" s="189">
        <f>IF(B7="",0,
SUMPRODUCT((Diário!$H$4:$H$941='Gasto das Atividades'!B7)*(Diário!$C$4:$C$941&gt;=Resumo!$C$4)*(Diário!$C$4:$C$941&lt;=EOMONTH(Resumo!$N$4,0))*(Diário!$F$4:$F$941))+
SUMPRODUCT(('Comp.'!$G$5:$G$504='Gasto das Atividades'!B7)*('Comp.'!$B$5:$B$504&gt;=Resumo!$C$4)*('Comp.'!$B$5:$B$504&lt;=EOMONTH(Resumo!$N$4,0))*('Comp.'!$E$5:$E$504)))</f>
        <v>0</v>
      </c>
      <c r="E7" s="190" t="str">
        <f t="shared" si="0"/>
        <v>-</v>
      </c>
    </row>
    <row r="8" spans="1:5" x14ac:dyDescent="0.25">
      <c r="A8" s="132">
        <v>3</v>
      </c>
      <c r="B8" s="153"/>
      <c r="C8" s="173"/>
      <c r="D8" s="189">
        <f>IF(B8="",0,
SUMPRODUCT((Diário!$H$4:$H$941='Gasto das Atividades'!B8)*(Diário!$C$4:$C$941&gt;=Resumo!$C$4)*(Diário!$C$4:$C$941&lt;=EOMONTH(Resumo!$N$4,0))*(Diário!$F$4:$F$941))+
SUMPRODUCT(('Comp.'!$G$5:$G$504='Gasto das Atividades'!B8)*('Comp.'!$B$5:$B$504&gt;=Resumo!$C$4)*('Comp.'!$B$5:$B$504&lt;=EOMONTH(Resumo!$N$4,0))*('Comp.'!$E$5:$E$504)))</f>
        <v>0</v>
      </c>
      <c r="E8" s="190" t="str">
        <f t="shared" si="0"/>
        <v>-</v>
      </c>
    </row>
    <row r="9" spans="1:5" x14ac:dyDescent="0.25">
      <c r="A9" s="132">
        <v>4</v>
      </c>
      <c r="B9" s="153"/>
      <c r="C9" s="173"/>
      <c r="D9" s="189">
        <f>IF(B9="",0,
SUMPRODUCT((Diário!$H$4:$H$941='Gasto das Atividades'!B9)*(Diário!$C$4:$C$941&gt;=Resumo!$C$4)*(Diário!$C$4:$C$941&lt;=EOMONTH(Resumo!$N$4,0))*(Diário!$F$4:$F$941))+
SUMPRODUCT(('Comp.'!$G$5:$G$504='Gasto das Atividades'!B9)*('Comp.'!$B$5:$B$504&gt;=Resumo!$C$4)*('Comp.'!$B$5:$B$504&lt;=EOMONTH(Resumo!$N$4,0))*('Comp.'!$E$5:$E$504)))</f>
        <v>0</v>
      </c>
      <c r="E9" s="190" t="str">
        <f t="shared" si="0"/>
        <v>-</v>
      </c>
    </row>
    <row r="10" spans="1:5" x14ac:dyDescent="0.25">
      <c r="A10" s="132">
        <v>5</v>
      </c>
      <c r="B10" s="153"/>
      <c r="C10" s="173"/>
      <c r="D10" s="189">
        <f>IF(B10="",0,
SUMPRODUCT((Diário!$H$4:$H$941='Gasto das Atividades'!B10)*(Diário!$C$4:$C$941&gt;=Resumo!$C$4)*(Diário!$C$4:$C$941&lt;=EOMONTH(Resumo!$N$4,0))*(Diário!$F$4:$F$941))+
SUMPRODUCT(('Comp.'!$G$5:$G$504='Gasto das Atividades'!B10)*('Comp.'!$B$5:$B$504&gt;=Resumo!$C$4)*('Comp.'!$B$5:$B$504&lt;=EOMONTH(Resumo!$N$4,0))*('Comp.'!$E$5:$E$504)))</f>
        <v>0</v>
      </c>
      <c r="E10" s="190" t="str">
        <f t="shared" si="0"/>
        <v>-</v>
      </c>
    </row>
    <row r="11" spans="1:5" x14ac:dyDescent="0.25">
      <c r="A11" s="132">
        <v>6</v>
      </c>
      <c r="B11" s="153"/>
      <c r="C11" s="173"/>
      <c r="D11" s="189">
        <f>IF(B11="",0,
SUMPRODUCT((Diário!$H$4:$H$941='Gasto das Atividades'!B11)*(Diário!$C$4:$C$941&gt;=Resumo!$C$4)*(Diário!$C$4:$C$941&lt;=EOMONTH(Resumo!$N$4,0))*(Diário!$F$4:$F$941))+
SUMPRODUCT(('Comp.'!$G$5:$G$504='Gasto das Atividades'!B11)*('Comp.'!$B$5:$B$504&gt;=Resumo!$C$4)*('Comp.'!$B$5:$B$504&lt;=EOMONTH(Resumo!$N$4,0))*('Comp.'!$E$5:$E$504)))</f>
        <v>0</v>
      </c>
      <c r="E11" s="190" t="str">
        <f t="shared" si="0"/>
        <v>-</v>
      </c>
    </row>
    <row r="12" spans="1:5" hidden="1" x14ac:dyDescent="0.25">
      <c r="A12" s="132">
        <v>7</v>
      </c>
      <c r="B12" s="153"/>
      <c r="C12" s="173"/>
      <c r="D12" s="189">
        <f>IF(B12="",0,
SUMPRODUCT((Diário!$H$4:$H$941='Gasto das Atividades'!B12)*(Diário!$C$4:$C$941&gt;=Resumo!$C$4)*(Diário!$C$4:$C$941&lt;=EOMONTH(Resumo!$N$4,0))*(Diário!$F$4:$F$941))+
SUMPRODUCT(('Comp.'!$G$5:$G$504='Gasto das Atividades'!B12)*('Comp.'!$B$5:$B$504&gt;=Resumo!$C$4)*('Comp.'!$B$5:$B$504&lt;=EOMONTH(Resumo!$N$4,0))*('Comp.'!$E$5:$E$504)))</f>
        <v>0</v>
      </c>
      <c r="E12" s="190" t="str">
        <f t="shared" si="0"/>
        <v>-</v>
      </c>
    </row>
    <row r="13" spans="1:5" ht="12" customHeight="1" x14ac:dyDescent="0.25">
      <c r="A13" s="132">
        <v>8</v>
      </c>
      <c r="B13" s="153"/>
      <c r="C13" s="173"/>
      <c r="D13" s="189">
        <f>IF(B13="",0,
SUMPRODUCT((Diário!$H$4:$H$941='Gasto das Atividades'!B13)*(Diário!$C$4:$C$941&gt;=Resumo!$C$4)*(Diário!$C$4:$C$941&lt;=EOMONTH(Resumo!$N$4,0))*(Diário!$F$4:$F$941))+
SUMPRODUCT(('Comp.'!$G$5:$G$504='Gasto das Atividades'!B13)*('Comp.'!$B$5:$B$504&gt;=Resumo!$C$4)*('Comp.'!$B$5:$B$504&lt;=EOMONTH(Resumo!$N$4,0))*('Comp.'!$E$5:$E$504)))</f>
        <v>0</v>
      </c>
      <c r="E13" s="190" t="str">
        <f t="shared" si="0"/>
        <v>-</v>
      </c>
    </row>
    <row r="14" spans="1:5" x14ac:dyDescent="0.25">
      <c r="A14" s="132">
        <v>9</v>
      </c>
      <c r="B14" s="153"/>
      <c r="C14" s="173"/>
      <c r="D14" s="189">
        <f>IF(B14="",0,
SUMPRODUCT((Diário!$H$4:$H$941='Gasto das Atividades'!B14)*(Diário!$C$4:$C$941&gt;=Resumo!$C$4)*(Diário!$C$4:$C$941&lt;=EOMONTH(Resumo!$N$4,0))*(Diário!$F$4:$F$941))+
SUMPRODUCT(('Comp.'!$G$5:$G$504='Gasto das Atividades'!B14)*('Comp.'!$B$5:$B$504&gt;=Resumo!$C$4)*('Comp.'!$B$5:$B$504&lt;=EOMONTH(Resumo!$N$4,0))*('Comp.'!$E$5:$E$504)))</f>
        <v>0</v>
      </c>
      <c r="E14" s="190" t="str">
        <f t="shared" si="0"/>
        <v>-</v>
      </c>
    </row>
    <row r="15" spans="1:5" ht="14.4" hidden="1" customHeight="1" x14ac:dyDescent="0.25">
      <c r="A15" s="132">
        <v>10</v>
      </c>
      <c r="B15" s="153"/>
      <c r="C15" s="173"/>
      <c r="D15" s="189">
        <f>IF(B15="",0,
SUMPRODUCT((Diário!$H$4:$H$941='Gasto das Atividades'!B15)*(Diário!$C$4:$C$941&gt;=Resumo!$C$4)*(Diário!$C$4:$C$941&lt;=EOMONTH(Resumo!$N$4,0))*(Diário!$F$4:$F$941))+
SUMPRODUCT(('Comp.'!$G$5:$G$504='Gasto das Atividades'!B15)*('Comp.'!$B$5:$B$504&gt;=Resumo!$C$4)*('Comp.'!$B$5:$B$504&lt;=EOMONTH(Resumo!$N$4,0))*('Comp.'!$E$5:$E$504)))</f>
        <v>0</v>
      </c>
      <c r="E15" s="190" t="str">
        <f t="shared" si="0"/>
        <v>-</v>
      </c>
    </row>
    <row r="16" spans="1:5" x14ac:dyDescent="0.25">
      <c r="A16" s="132">
        <v>11</v>
      </c>
      <c r="B16" s="153"/>
      <c r="C16" s="173"/>
      <c r="D16" s="189">
        <f>IF(B16="",0,
SUMPRODUCT((Diário!$H$4:$H$941='Gasto das Atividades'!B16)*(Diário!$C$4:$C$941&gt;=Resumo!$C$4)*(Diário!$C$4:$C$941&lt;=EOMONTH(Resumo!$N$4,0))*(Diário!$F$4:$F$941))+
SUMPRODUCT(('Comp.'!$G$5:$G$504='Gasto das Atividades'!B16)*('Comp.'!$B$5:$B$504&gt;=Resumo!$C$4)*('Comp.'!$B$5:$B$504&lt;=EOMONTH(Resumo!$N$4,0))*('Comp.'!$E$5:$E$504)))</f>
        <v>0</v>
      </c>
      <c r="E16" s="190" t="str">
        <f t="shared" si="0"/>
        <v>-</v>
      </c>
    </row>
    <row r="17" spans="1:5" hidden="1" x14ac:dyDescent="0.25">
      <c r="A17" s="132">
        <v>12</v>
      </c>
      <c r="B17" s="153"/>
      <c r="C17" s="134"/>
      <c r="D17" s="189">
        <f>IF(B17="",0,
SUMPRODUCT((Diário!$H$4:$H$941='Gasto das Atividades'!B17)*(Diário!$C$4:$C$941&gt;=Resumo!$C$4)*(Diário!$C$4:$C$941&lt;=EOMONTH(Resumo!$N$4,0))*(Diário!$F$4:$F$941))+
SUMPRODUCT(('Comp.'!$G$5:$G$504='Gasto das Atividades'!B17)*('Comp.'!$B$5:$B$504&gt;=Resumo!$C$4)*('Comp.'!$B$5:$B$504&lt;=EOMONTH(Resumo!$N$4,0))*('Comp.'!$E$5:$E$504)))</f>
        <v>0</v>
      </c>
      <c r="E17" s="190" t="str">
        <f t="shared" si="0"/>
        <v>-</v>
      </c>
    </row>
    <row r="18" spans="1:5" hidden="1" x14ac:dyDescent="0.25">
      <c r="A18" s="132">
        <v>13</v>
      </c>
      <c r="B18" s="153"/>
      <c r="C18" s="134"/>
      <c r="D18" s="189">
        <f>IF(B18="",0,
SUMPRODUCT((Diário!$H$4:$H$941='Gasto das Atividades'!B18)*(Diário!$C$4:$C$941&gt;=Resumo!$C$4)*(Diário!$C$4:$C$941&lt;=EOMONTH(Resumo!$N$4,0))*(Diário!$F$4:$F$941))+
SUMPRODUCT(('Comp.'!$G$5:$G$504='Gasto das Atividades'!B18)*('Comp.'!$B$5:$B$504&gt;=Resumo!$C$4)*('Comp.'!$B$5:$B$504&lt;=EOMONTH(Resumo!$N$4,0))*('Comp.'!$E$5:$E$504)))</f>
        <v>0</v>
      </c>
      <c r="E18" s="190" t="str">
        <f t="shared" si="0"/>
        <v>-</v>
      </c>
    </row>
    <row r="19" spans="1:5" hidden="1" x14ac:dyDescent="0.25">
      <c r="A19" s="132">
        <v>14</v>
      </c>
      <c r="B19" s="153"/>
      <c r="C19" s="134"/>
      <c r="D19" s="189">
        <f>IF(B19="",0,
SUMPRODUCT((Diário!$H$4:$H$941='Gasto das Atividades'!B19)*(Diário!$C$4:$C$941&gt;=Resumo!$C$4)*(Diário!$C$4:$C$941&lt;=EOMONTH(Resumo!$N$4,0))*(Diário!$F$4:$F$941))+
SUMPRODUCT(('Comp.'!$G$5:$G$504='Gasto das Atividades'!B19)*('Comp.'!$B$5:$B$504&gt;=Resumo!$C$4)*('Comp.'!$B$5:$B$504&lt;=EOMONTH(Resumo!$N$4,0))*('Comp.'!$E$5:$E$504)))</f>
        <v>0</v>
      </c>
      <c r="E19" s="190" t="str">
        <f t="shared" si="0"/>
        <v>-</v>
      </c>
    </row>
    <row r="20" spans="1:5" hidden="1" x14ac:dyDescent="0.25">
      <c r="A20" s="132">
        <v>15</v>
      </c>
      <c r="B20" s="153"/>
      <c r="C20" s="134"/>
      <c r="D20" s="189">
        <f>IF(B20="",0,
SUMPRODUCT((Diário!$H$4:$H$941='Gasto das Atividades'!B20)*(Diário!$C$4:$C$941&gt;=Resumo!$C$4)*(Diário!$C$4:$C$941&lt;=EOMONTH(Resumo!$N$4,0))*(Diário!$F$4:$F$941))+
SUMPRODUCT(('Comp.'!$G$5:$G$504='Gasto das Atividades'!B20)*('Comp.'!$B$5:$B$504&gt;=Resumo!$C$4)*('Comp.'!$B$5:$B$504&lt;=EOMONTH(Resumo!$N$4,0))*('Comp.'!$E$5:$E$504)))</f>
        <v>0</v>
      </c>
      <c r="E20" s="190" t="str">
        <f t="shared" si="0"/>
        <v>-</v>
      </c>
    </row>
    <row r="21" spans="1:5" x14ac:dyDescent="0.25">
      <c r="A21" s="132">
        <v>16</v>
      </c>
      <c r="B21" s="153"/>
      <c r="C21" s="134"/>
      <c r="D21" s="189">
        <f>IF(B21="",0,
SUMPRODUCT((Diário!$H$4:$H$941='Gasto das Atividades'!B21)*(Diário!$C$4:$C$941&gt;=Resumo!$C$4)*(Diário!$C$4:$C$941&lt;=EOMONTH(Resumo!$N$4,0))*(Diário!$F$4:$F$941))+
SUMPRODUCT(('Comp.'!$G$5:$G$504='Gasto das Atividades'!B21)*('Comp.'!$B$5:$B$504&gt;=Resumo!$C$4)*('Comp.'!$B$5:$B$504&lt;=EOMONTH(Resumo!$N$4,0))*('Comp.'!$E$5:$E$504)))</f>
        <v>0</v>
      </c>
      <c r="E21" s="190" t="str">
        <f t="shared" si="0"/>
        <v>-</v>
      </c>
    </row>
    <row r="22" spans="1:5" hidden="1" x14ac:dyDescent="0.25">
      <c r="A22" s="132">
        <v>17</v>
      </c>
      <c r="B22" s="153"/>
      <c r="C22" s="134"/>
      <c r="D22" s="189">
        <f>IF(B22="",0,
SUMPRODUCT((Diário!$H$4:$H$941='Gasto das Atividades'!B22)*(Diário!$C$4:$C$941&gt;=Resumo!$C$4)*(Diário!$C$4:$C$941&lt;=EOMONTH(Resumo!$N$4,0))*(Diário!$F$4:$F$941))+
SUMPRODUCT(('Comp.'!$G$5:$G$504='Gasto das Atividades'!B22)*('Comp.'!$B$5:$B$504&gt;=Resumo!$C$4)*('Comp.'!$B$5:$B$504&lt;=EOMONTH(Resumo!$N$4,0))*('Comp.'!$E$5:$E$504)))</f>
        <v>0</v>
      </c>
      <c r="E22" s="190" t="str">
        <f t="shared" si="0"/>
        <v>-</v>
      </c>
    </row>
    <row r="23" spans="1:5" x14ac:dyDescent="0.25">
      <c r="A23" s="132">
        <v>18</v>
      </c>
      <c r="B23" s="153"/>
      <c r="C23" s="134"/>
      <c r="D23" s="189">
        <f>IF(B23="",0,
SUMPRODUCT((Diário!$H$4:$H$941='Gasto das Atividades'!B23)*(Diário!$C$4:$C$941&gt;=Resumo!$C$4)*(Diário!$C$4:$C$941&lt;=EOMONTH(Resumo!$N$4,0))*(Diário!$F$4:$F$941))+
SUMPRODUCT(('Comp.'!$G$5:$G$504='Gasto das Atividades'!B23)*('Comp.'!$B$5:$B$504&gt;=Resumo!$C$4)*('Comp.'!$B$5:$B$504&lt;=EOMONTH(Resumo!$N$4,0))*('Comp.'!$E$5:$E$504)))</f>
        <v>0</v>
      </c>
      <c r="E23" s="190" t="str">
        <f t="shared" si="0"/>
        <v>-</v>
      </c>
    </row>
    <row r="24" spans="1:5" x14ac:dyDescent="0.25">
      <c r="A24" s="132">
        <v>19</v>
      </c>
      <c r="B24" s="153"/>
      <c r="C24" s="134"/>
      <c r="D24" s="189">
        <f>IF(B24="",0,
SUMPRODUCT((Diário!$H$4:$H$941='Gasto das Atividades'!B24)*(Diário!$C$4:$C$941&gt;=Resumo!$C$4)*(Diário!$C$4:$C$941&lt;=EOMONTH(Resumo!$N$4,0))*(Diário!$F$4:$F$941))+
SUMPRODUCT(('Comp.'!$G$5:$G$504='Gasto das Atividades'!B24)*('Comp.'!$B$5:$B$504&gt;=Resumo!$C$4)*('Comp.'!$B$5:$B$504&lt;=EOMONTH(Resumo!$N$4,0))*('Comp.'!$E$5:$E$504)))</f>
        <v>0</v>
      </c>
      <c r="E24" s="190" t="str">
        <f t="shared" si="0"/>
        <v>-</v>
      </c>
    </row>
    <row r="25" spans="1:5" x14ac:dyDescent="0.25">
      <c r="A25" s="132">
        <v>20</v>
      </c>
      <c r="B25" s="153"/>
      <c r="C25" s="134"/>
      <c r="D25" s="189">
        <f>IF(B25="",0,
SUMPRODUCT((Diário!$H$4:$H$941='Gasto das Atividades'!B25)*(Diário!$C$4:$C$941&gt;=Resumo!$C$4)*(Diário!$C$4:$C$941&lt;=EOMONTH(Resumo!$N$4,0))*(Diário!$F$4:$F$941))+
SUMPRODUCT(('Comp.'!$G$5:$G$504='Gasto das Atividades'!B25)*('Comp.'!$B$5:$B$504&gt;=Resumo!$C$4)*('Comp.'!$B$5:$B$504&lt;=EOMONTH(Resumo!$N$4,0))*('Comp.'!$E$5:$E$504)))</f>
        <v>0</v>
      </c>
      <c r="E25" s="190" t="str">
        <f t="shared" si="0"/>
        <v>-</v>
      </c>
    </row>
    <row r="26" spans="1:5" x14ac:dyDescent="0.25">
      <c r="A26" s="132">
        <v>21</v>
      </c>
      <c r="B26" s="153"/>
      <c r="C26" s="134"/>
      <c r="D26" s="189">
        <f>IF(B26="",0,
SUMPRODUCT((Diário!$H$4:$H$941='Gasto das Atividades'!B26)*(Diário!$C$4:$C$941&gt;=Resumo!$C$4)*(Diário!$C$4:$C$941&lt;=EOMONTH(Resumo!$N$4,0))*(Diário!$F$4:$F$941))+
SUMPRODUCT(('Comp.'!$G$5:$G$504='Gasto das Atividades'!B26)*('Comp.'!$B$5:$B$504&gt;=Resumo!$C$4)*('Comp.'!$B$5:$B$504&lt;=EOMONTH(Resumo!$N$4,0))*('Comp.'!$E$5:$E$504)))</f>
        <v>0</v>
      </c>
      <c r="E26" s="190" t="str">
        <f t="shared" si="0"/>
        <v>-</v>
      </c>
    </row>
    <row r="27" spans="1:5" hidden="1" x14ac:dyDescent="0.25">
      <c r="A27" s="132">
        <v>22</v>
      </c>
      <c r="B27" s="153"/>
      <c r="C27" s="134"/>
      <c r="D27" s="189">
        <f>IF(B27="",0,
SUMPRODUCT((Diário!$H$4:$H$941='Gasto das Atividades'!B27)*(Diário!$C$4:$C$941&gt;=Resumo!$C$4)*(Diário!$C$4:$C$941&lt;=EOMONTH(Resumo!$N$4,0))*(Diário!$F$4:$F$941))+
SUMPRODUCT(('Comp.'!$G$5:$G$504='Gasto das Atividades'!B27)*('Comp.'!$B$5:$B$504&gt;=Resumo!$C$4)*('Comp.'!$B$5:$B$504&lt;=EOMONTH(Resumo!$N$4,0))*('Comp.'!$E$5:$E$504)))</f>
        <v>0</v>
      </c>
      <c r="E27" s="190" t="str">
        <f t="shared" si="0"/>
        <v>-</v>
      </c>
    </row>
    <row r="28" spans="1:5" x14ac:dyDescent="0.25">
      <c r="A28" s="132">
        <v>23</v>
      </c>
      <c r="B28" s="153"/>
      <c r="C28" s="134"/>
      <c r="D28" s="189">
        <f>IF(B28="",0,
SUMPRODUCT((Diário!$H$4:$H$941='Gasto das Atividades'!B28)*(Diário!$C$4:$C$941&gt;=Resumo!$C$4)*(Diário!$C$4:$C$941&lt;=EOMONTH(Resumo!$N$4,0))*(Diário!$F$4:$F$941))+
SUMPRODUCT(('Comp.'!$G$5:$G$504='Gasto das Atividades'!B28)*('Comp.'!$B$5:$B$504&gt;=Resumo!$C$4)*('Comp.'!$B$5:$B$504&lt;=EOMONTH(Resumo!$N$4,0))*('Comp.'!$E$5:$E$504)))</f>
        <v>0</v>
      </c>
      <c r="E28" s="190" t="str">
        <f t="shared" si="0"/>
        <v>-</v>
      </c>
    </row>
    <row r="29" spans="1:5" x14ac:dyDescent="0.25">
      <c r="A29" s="132">
        <v>24</v>
      </c>
      <c r="B29" s="153"/>
      <c r="C29" s="134"/>
      <c r="D29" s="189">
        <f>IF(B29="",0,
SUMPRODUCT((Diário!$H$4:$H$941='Gasto das Atividades'!B29)*(Diário!$C$4:$C$941&gt;=Resumo!$C$4)*(Diário!$C$4:$C$941&lt;=EOMONTH(Resumo!$N$4,0))*(Diário!$F$4:$F$941))+
SUMPRODUCT(('Comp.'!$G$5:$G$504='Gasto das Atividades'!B29)*('Comp.'!$B$5:$B$504&gt;=Resumo!$C$4)*('Comp.'!$B$5:$B$504&lt;=EOMONTH(Resumo!$N$4,0))*('Comp.'!$E$5:$E$504)))</f>
        <v>0</v>
      </c>
      <c r="E29" s="190" t="str">
        <f t="shared" si="0"/>
        <v>-</v>
      </c>
    </row>
    <row r="30" spans="1:5" x14ac:dyDescent="0.25">
      <c r="A30" s="132">
        <v>25</v>
      </c>
      <c r="B30" s="153"/>
      <c r="C30" s="134"/>
      <c r="D30" s="189">
        <f>IF(B30="",0,
SUMPRODUCT((Diário!$H$4:$H$941='Gasto das Atividades'!B30)*(Diário!$C$4:$C$941&gt;=Resumo!$C$4)*(Diário!$C$4:$C$941&lt;=EOMONTH(Resumo!$N$4,0))*(Diário!$F$4:$F$941))+
SUMPRODUCT(('Comp.'!$G$5:$G$504='Gasto das Atividades'!B30)*('Comp.'!$B$5:$B$504&gt;=Resumo!$C$4)*('Comp.'!$B$5:$B$504&lt;=EOMONTH(Resumo!$N$4,0))*('Comp.'!$E$5:$E$504)))</f>
        <v>0</v>
      </c>
      <c r="E30" s="190" t="str">
        <f t="shared" si="0"/>
        <v>-</v>
      </c>
    </row>
    <row r="31" spans="1:5" x14ac:dyDescent="0.25">
      <c r="A31" s="132">
        <v>26</v>
      </c>
      <c r="B31" s="153"/>
      <c r="C31" s="134"/>
      <c r="D31" s="189">
        <f>IF(B31="",0,
SUMPRODUCT((Diário!$H$4:$H$941='Gasto das Atividades'!B31)*(Diário!$C$4:$C$941&gt;=Resumo!$C$4)*(Diário!$C$4:$C$941&lt;=EOMONTH(Resumo!$N$4,0))*(Diário!$F$4:$F$941))+
SUMPRODUCT(('Comp.'!$G$5:$G$504='Gasto das Atividades'!B31)*('Comp.'!$B$5:$B$504&gt;=Resumo!$C$4)*('Comp.'!$B$5:$B$504&lt;=EOMONTH(Resumo!$N$4,0))*('Comp.'!$E$5:$E$504)))</f>
        <v>0</v>
      </c>
      <c r="E31" s="190" t="str">
        <f t="shared" si="0"/>
        <v>-</v>
      </c>
    </row>
    <row r="32" spans="1:5" x14ac:dyDescent="0.25">
      <c r="A32" s="132">
        <v>27</v>
      </c>
      <c r="B32" s="153"/>
      <c r="C32" s="134"/>
      <c r="D32" s="189">
        <f>IF(B32="",0,
SUMPRODUCT((Diário!$H$4:$H$941='Gasto das Atividades'!B32)*(Diário!$C$4:$C$941&gt;=Resumo!$C$4)*(Diário!$C$4:$C$941&lt;=EOMONTH(Resumo!$N$4,0))*(Diário!$F$4:$F$941))+
SUMPRODUCT(('Comp.'!$G$5:$G$504='Gasto das Atividades'!B32)*('Comp.'!$B$5:$B$504&gt;=Resumo!$C$4)*('Comp.'!$B$5:$B$504&lt;=EOMONTH(Resumo!$N$4,0))*('Comp.'!$E$5:$E$504)))</f>
        <v>0</v>
      </c>
      <c r="E32" s="190" t="str">
        <f t="shared" si="0"/>
        <v>-</v>
      </c>
    </row>
    <row r="33" spans="1:5" x14ac:dyDescent="0.25">
      <c r="A33" s="132">
        <v>28</v>
      </c>
      <c r="B33" s="153"/>
      <c r="C33" s="134"/>
      <c r="D33" s="189">
        <f>IF(B33="",0,
SUMPRODUCT((Diário!$H$4:$H$941='Gasto das Atividades'!B33)*(Diário!$C$4:$C$941&gt;=Resumo!$C$4)*(Diário!$C$4:$C$941&lt;=EOMONTH(Resumo!$N$4,0))*(Diário!$F$4:$F$941))+
SUMPRODUCT(('Comp.'!$G$5:$G$504='Gasto das Atividades'!B33)*('Comp.'!$B$5:$B$504&gt;=Resumo!$C$4)*('Comp.'!$B$5:$B$504&lt;=EOMONTH(Resumo!$N$4,0))*('Comp.'!$E$5:$E$504)))</f>
        <v>0</v>
      </c>
      <c r="E33" s="190" t="str">
        <f t="shared" si="0"/>
        <v>-</v>
      </c>
    </row>
    <row r="34" spans="1:5" x14ac:dyDescent="0.25">
      <c r="A34" s="132">
        <v>29</v>
      </c>
      <c r="B34" s="153"/>
      <c r="C34" s="134">
        <v>0</v>
      </c>
      <c r="D34" s="189">
        <f>IF(B34="",0,
SUMPRODUCT((Diário!$H$4:$H$941='Gasto das Atividades'!B34)*(Diário!$C$4:$C$941&gt;=Resumo!$C$4)*(Diário!$C$4:$C$941&lt;=EOMONTH(Resumo!$N$4,0))*(Diário!$F$4:$F$941))+
SUMPRODUCT(('Comp.'!$G$5:$G$504='Gasto das Atividades'!B34)*('Comp.'!$B$5:$B$504&gt;=Resumo!$C$4)*('Comp.'!$B$5:$B$504&lt;=EOMONTH(Resumo!$N$4,0))*('Comp.'!$E$5:$E$504)))</f>
        <v>0</v>
      </c>
      <c r="E34" s="190" t="str">
        <f t="shared" si="0"/>
        <v>-</v>
      </c>
    </row>
    <row r="35" spans="1:5" ht="13.8" thickBot="1" x14ac:dyDescent="0.3">
      <c r="A35" s="133">
        <v>30</v>
      </c>
      <c r="B35" s="153"/>
      <c r="C35" s="135">
        <v>0</v>
      </c>
      <c r="D35" s="189">
        <f>IF(B35="",0,
SUMPRODUCT((Diário!$H$4:$H$941='Gasto das Atividades'!B35)*(Diário!$C$4:$C$941&gt;=Resumo!$C$4)*(Diário!$C$4:$C$941&lt;=EOMONTH(Resumo!$N$4,0))*(Diário!$F$4:$F$941))+
SUMPRODUCT(('Comp.'!$G$5:$G$504='Gasto das Atividades'!B35)*('Comp.'!$B$5:$B$504&gt;=Resumo!$C$4)*('Comp.'!$B$5:$B$504&lt;=EOMONTH(Resumo!$N$4,0))*('Comp.'!$E$5:$E$504)))</f>
        <v>0</v>
      </c>
      <c r="E35" s="191" t="str">
        <f t="shared" si="0"/>
        <v>-</v>
      </c>
    </row>
    <row r="36" spans="1:5" ht="24" customHeight="1" thickBot="1" x14ac:dyDescent="0.3">
      <c r="A36" s="277"/>
      <c r="B36" s="278" t="s">
        <v>247</v>
      </c>
      <c r="C36" s="279">
        <f>SUM(C6:C35)</f>
        <v>0</v>
      </c>
      <c r="D36" s="280">
        <f>SUM(D6:D35)</f>
        <v>0</v>
      </c>
      <c r="E36" s="349" t="str">
        <f t="shared" si="0"/>
        <v>-</v>
      </c>
    </row>
    <row r="37" spans="1:5" x14ac:dyDescent="0.25">
      <c r="A37" s="136"/>
      <c r="B37" s="136"/>
      <c r="C37" s="113"/>
      <c r="D37" s="113"/>
      <c r="E37" s="113"/>
    </row>
    <row r="38" spans="1:5" ht="13.5" customHeight="1" thickBot="1" x14ac:dyDescent="0.3">
      <c r="A38" s="113"/>
      <c r="B38" s="435" t="s">
        <v>363</v>
      </c>
      <c r="C38" s="435"/>
      <c r="D38" s="113"/>
      <c r="E38" s="113"/>
    </row>
    <row r="39" spans="1:5" x14ac:dyDescent="0.25">
      <c r="A39" s="113"/>
      <c r="B39" s="128" t="s">
        <v>278</v>
      </c>
      <c r="C39" s="137" t="s">
        <v>279</v>
      </c>
      <c r="D39" s="137" t="s">
        <v>147</v>
      </c>
      <c r="E39" s="113"/>
    </row>
    <row r="40" spans="1:5" x14ac:dyDescent="0.25">
      <c r="A40" s="113"/>
      <c r="B40" s="138" t="s">
        <v>275</v>
      </c>
      <c r="C40" s="129"/>
      <c r="D40" s="139">
        <f>Comparativo!$O$46*C40</f>
        <v>0</v>
      </c>
      <c r="E40" s="113"/>
    </row>
    <row r="41" spans="1:5" ht="13.5" customHeight="1" thickBot="1" x14ac:dyDescent="0.3">
      <c r="A41" s="113"/>
      <c r="B41" s="140" t="s">
        <v>274</v>
      </c>
      <c r="C41" s="130"/>
      <c r="D41" s="141">
        <f>Comparativo!$O$46*C41</f>
        <v>0</v>
      </c>
      <c r="E41" s="113"/>
    </row>
    <row r="42" spans="1:5" ht="12.75" customHeight="1" x14ac:dyDescent="0.25">
      <c r="A42" s="113"/>
      <c r="B42" s="113"/>
      <c r="C42" s="113"/>
      <c r="D42" s="113"/>
      <c r="E42" s="113"/>
    </row>
    <row r="43" spans="1:5" ht="14.4" thickBot="1" x14ac:dyDescent="0.3">
      <c r="A43" s="113"/>
      <c r="B43" s="435" t="s">
        <v>362</v>
      </c>
      <c r="C43" s="435"/>
      <c r="D43" s="113"/>
      <c r="E43" s="113"/>
    </row>
    <row r="44" spans="1:5" x14ac:dyDescent="0.25">
      <c r="A44" s="113"/>
      <c r="B44" s="128" t="s">
        <v>278</v>
      </c>
      <c r="C44" s="137" t="s">
        <v>147</v>
      </c>
      <c r="D44" s="113"/>
      <c r="E44" s="113"/>
    </row>
    <row r="45" spans="1:5" x14ac:dyDescent="0.25">
      <c r="A45" s="113"/>
      <c r="B45" s="138" t="s">
        <v>275</v>
      </c>
      <c r="C45" s="139">
        <f>D6+D40</f>
        <v>0</v>
      </c>
      <c r="D45" s="113"/>
      <c r="E45" s="113"/>
    </row>
    <row r="46" spans="1:5" ht="13.8" thickBot="1" x14ac:dyDescent="0.3">
      <c r="A46" s="113"/>
      <c r="B46" s="140" t="s">
        <v>274</v>
      </c>
      <c r="C46" s="141">
        <f>D36-D6+D41</f>
        <v>0</v>
      </c>
      <c r="D46" s="113"/>
      <c r="E46" s="113"/>
    </row>
  </sheetData>
  <sheetProtection algorithmName="SHA-512" hashValue="88dapQQwNcg4UnM8yF6rBxH+RrwEl+E2PiZfQYstXeolUtffrTm0PBVTS+3l425PZcEKAxvM0JpiuoVUdQJIhw==" saltValue="eNWgDN4nVSugPAO+X4pYmQ==" spinCount="100000" sheet="1" objects="1" scenarios="1" formatRows="0"/>
  <mergeCells count="5">
    <mergeCell ref="B38:C38"/>
    <mergeCell ref="B43:C43"/>
    <mergeCell ref="A1:E1"/>
    <mergeCell ref="A2:E2"/>
    <mergeCell ref="A3:E3"/>
  </mergeCells>
  <printOptions horizontalCentered="1"/>
  <pageMargins left="0.19685039370078741" right="0.19685039370078741" top="0.59055118110236227" bottom="0.59055118110236227" header="0" footer="0"/>
  <pageSetup paperSize="9" scale="74" orientation="landscape" r:id="rId1"/>
  <headerFooter>
    <oddFooter>Página &amp;P de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34998626667073579"/>
    <pageSetUpPr fitToPage="1"/>
  </sheetPr>
  <dimension ref="A1:S142"/>
  <sheetViews>
    <sheetView showGridLines="0" view="pageBreakPreview" zoomScaleNormal="100" zoomScaleSheetLayoutView="100" workbookViewId="0">
      <pane xSplit="2" ySplit="4" topLeftCell="C68" activePane="bottomRight" state="frozen"/>
      <selection pane="topRight" activeCell="C1" sqref="C1"/>
      <selection pane="bottomLeft" activeCell="A5" sqref="A5"/>
      <selection pane="bottomRight" activeCell="C53" sqref="C53:O53"/>
    </sheetView>
  </sheetViews>
  <sheetFormatPr defaultColWidth="9.109375" defaultRowHeight="13.2" x14ac:dyDescent="0.25"/>
  <cols>
    <col min="1" max="1" width="7.44140625" style="15" customWidth="1"/>
    <col min="2" max="2" width="25" style="15" bestFit="1" customWidth="1"/>
    <col min="3" max="6" width="12.44140625" style="15" bestFit="1" customWidth="1"/>
    <col min="7" max="14" width="12.44140625" style="15" hidden="1" customWidth="1"/>
    <col min="15" max="16" width="12" style="15" bestFit="1" customWidth="1"/>
    <col min="17" max="18" width="9.109375" style="15"/>
    <col min="19" max="19" width="10.109375" style="15" bestFit="1" customWidth="1"/>
    <col min="20" max="16384" width="9.109375" style="15"/>
  </cols>
  <sheetData>
    <row r="1" spans="1:19" ht="27.75" customHeight="1" x14ac:dyDescent="0.25">
      <c r="A1" s="425" t="str">
        <f>Capa!A70</f>
        <v>Contrato de Gestão nº 02/2019 - Contrato de Gestão nº. 002/2019 celebrado entre a Secretaria de Justiça e Segurança Pública do Estado de Minas Gerais - SEJUSP e o Instituto Elo</v>
      </c>
      <c r="B1" s="425"/>
      <c r="C1" s="425"/>
      <c r="D1" s="425"/>
      <c r="E1" s="425"/>
      <c r="F1" s="425"/>
      <c r="G1" s="425"/>
      <c r="H1" s="425"/>
      <c r="I1" s="425"/>
      <c r="J1" s="425"/>
      <c r="K1" s="425"/>
      <c r="L1" s="425"/>
      <c r="M1" s="425"/>
      <c r="N1" s="425"/>
      <c r="O1" s="425"/>
      <c r="P1" s="425"/>
    </row>
    <row r="2" spans="1:19" ht="19.5" customHeight="1" x14ac:dyDescent="0.25">
      <c r="A2" s="425" t="str">
        <f>Capa!A5</f>
        <v>26º Relatório Gerencial Financeiro</v>
      </c>
      <c r="B2" s="425"/>
      <c r="C2" s="425"/>
      <c r="D2" s="425"/>
      <c r="E2" s="425"/>
      <c r="F2" s="425"/>
      <c r="G2" s="425"/>
      <c r="H2" s="425"/>
      <c r="I2" s="425"/>
      <c r="J2" s="425"/>
      <c r="K2" s="425"/>
      <c r="L2" s="425"/>
      <c r="M2" s="425"/>
      <c r="N2" s="425"/>
      <c r="O2" s="425"/>
      <c r="P2" s="425"/>
    </row>
    <row r="3" spans="1:19" ht="19.5" customHeight="1" thickBot="1" x14ac:dyDescent="0.3">
      <c r="A3" s="437" t="s">
        <v>280</v>
      </c>
      <c r="B3" s="437"/>
      <c r="C3" s="437"/>
      <c r="D3" s="437"/>
      <c r="E3" s="437"/>
      <c r="F3" s="437"/>
      <c r="G3" s="437"/>
      <c r="H3" s="437"/>
      <c r="I3" s="437"/>
      <c r="J3" s="437"/>
      <c r="K3" s="437"/>
      <c r="L3" s="437"/>
      <c r="M3" s="437"/>
      <c r="N3" s="437"/>
      <c r="O3" s="437"/>
      <c r="P3" s="437"/>
    </row>
    <row r="4" spans="1:19" ht="30" customHeight="1" thickBot="1" x14ac:dyDescent="0.3">
      <c r="A4" s="308"/>
      <c r="B4" s="308"/>
      <c r="C4" s="309">
        <f>Resumo!C4</f>
        <v>45658</v>
      </c>
      <c r="D4" s="309">
        <f>Resumo!D4</f>
        <v>45689</v>
      </c>
      <c r="E4" s="309">
        <f>Resumo!E4</f>
        <v>45717</v>
      </c>
      <c r="F4" s="309">
        <f>Resumo!F4</f>
        <v>45748</v>
      </c>
      <c r="G4" s="309">
        <f>Resumo!G4</f>
        <v>45778</v>
      </c>
      <c r="H4" s="309">
        <f>Resumo!H4</f>
        <v>45809</v>
      </c>
      <c r="I4" s="309">
        <f>Resumo!I4</f>
        <v>45839</v>
      </c>
      <c r="J4" s="309">
        <f>Resumo!J4</f>
        <v>45870</v>
      </c>
      <c r="K4" s="309">
        <f>Resumo!K4</f>
        <v>45901</v>
      </c>
      <c r="L4" s="309">
        <f>Resumo!L4</f>
        <v>45931</v>
      </c>
      <c r="M4" s="309">
        <f>Resumo!M4</f>
        <v>45962</v>
      </c>
      <c r="N4" s="309">
        <f>Resumo!N4</f>
        <v>45992</v>
      </c>
      <c r="O4" s="310" t="s">
        <v>247</v>
      </c>
      <c r="P4" s="311" t="s">
        <v>345</v>
      </c>
    </row>
    <row r="5" spans="1:19" ht="23.25" customHeight="1" thickBot="1" x14ac:dyDescent="0.3">
      <c r="A5" s="268" t="s">
        <v>40</v>
      </c>
      <c r="B5" s="269" t="s">
        <v>261</v>
      </c>
      <c r="C5" s="270">
        <f>Resumo!C5</f>
        <v>646725.11</v>
      </c>
      <c r="D5" s="270">
        <f t="shared" ref="D5:N5" si="0">C5+C15-C141</f>
        <v>603588.48</v>
      </c>
      <c r="E5" s="270">
        <f t="shared" si="0"/>
        <v>559195.33000000007</v>
      </c>
      <c r="F5" s="270">
        <f t="shared" si="0"/>
        <v>512317.81000000006</v>
      </c>
      <c r="G5" s="270">
        <f t="shared" si="0"/>
        <v>467371.83000000007</v>
      </c>
      <c r="H5" s="270">
        <f t="shared" si="0"/>
        <v>0</v>
      </c>
      <c r="I5" s="270">
        <f t="shared" si="0"/>
        <v>0</v>
      </c>
      <c r="J5" s="270">
        <f t="shared" si="0"/>
        <v>0</v>
      </c>
      <c r="K5" s="270">
        <f t="shared" si="0"/>
        <v>0</v>
      </c>
      <c r="L5" s="270">
        <f t="shared" si="0"/>
        <v>0</v>
      </c>
      <c r="M5" s="270">
        <f t="shared" si="0"/>
        <v>0</v>
      </c>
      <c r="N5" s="270">
        <f t="shared" si="0"/>
        <v>0</v>
      </c>
      <c r="O5" s="199"/>
      <c r="P5" s="271"/>
    </row>
    <row r="6" spans="1:19" ht="23.25" customHeight="1" thickBot="1" x14ac:dyDescent="0.3">
      <c r="A6" s="10"/>
      <c r="B6" s="10"/>
      <c r="C6" s="101"/>
      <c r="D6" s="101"/>
      <c r="E6" s="101"/>
      <c r="F6" s="101"/>
      <c r="G6" s="101"/>
      <c r="H6" s="101"/>
      <c r="I6" s="101"/>
      <c r="J6" s="101"/>
      <c r="K6" s="101"/>
      <c r="L6" s="101"/>
      <c r="M6" s="101"/>
      <c r="N6" s="101"/>
      <c r="O6" s="100"/>
    </row>
    <row r="7" spans="1:19" ht="23.25" customHeight="1" thickBot="1" x14ac:dyDescent="0.3">
      <c r="A7" s="194">
        <v>1</v>
      </c>
      <c r="B7" s="194" t="s">
        <v>141</v>
      </c>
      <c r="C7" s="195"/>
      <c r="D7" s="195"/>
      <c r="E7" s="195"/>
      <c r="F7" s="195"/>
      <c r="G7" s="195"/>
      <c r="H7" s="195"/>
      <c r="I7" s="195"/>
      <c r="J7" s="195"/>
      <c r="K7" s="195"/>
      <c r="L7" s="195"/>
      <c r="M7" s="195"/>
      <c r="N7" s="195"/>
      <c r="O7" s="195"/>
      <c r="P7" s="196"/>
    </row>
    <row r="8" spans="1:19" ht="23.25" customHeight="1" thickBot="1" x14ac:dyDescent="0.3">
      <c r="A8" s="236" t="s">
        <v>15</v>
      </c>
      <c r="B8" s="192" t="s">
        <v>326</v>
      </c>
      <c r="C8" s="237">
        <f>SUMPRODUCT((Diário!$E$4:$E$941='Analítico Cx.'!$B8)*(Diário!$B$4:$B$941&gt;=C$4)*(Diário!$B$4:$B$941&lt;=EOMONTH(C$4,0))*(Diário!$F$4:$F$941))</f>
        <v>0</v>
      </c>
      <c r="D8" s="237">
        <f>SUMPRODUCT((Diário!$E$4:$E$941='Analítico Cx.'!$B8)*(Diário!$B$4:$B$941&gt;=D$4)*(Diário!$B$4:$B$941&lt;=EOMONTH(D$4,0))*(Diário!$F$4:$F$941))</f>
        <v>0</v>
      </c>
      <c r="E8" s="237">
        <f>SUMPRODUCT((Diário!$E$4:$E$941='Analítico Cx.'!$B8)*(Diário!$B$4:$B$941&gt;=E$4)*(Diário!$B$4:$B$941&lt;=EOMONTH(E$4,0))*(Diário!$F$4:$F$941))</f>
        <v>0</v>
      </c>
      <c r="F8" s="237">
        <f>SUMPRODUCT((Diário!$E$4:$E$941='Analítico Cx.'!$B8)*(Diário!$B$4:$B$941&gt;=F$4)*(Diário!$B$4:$B$941&lt;=EOMONTH(F$4,0))*(Diário!$F$4:$F$941))</f>
        <v>0</v>
      </c>
      <c r="G8" s="237">
        <f>SUMPRODUCT((Diário!$E$4:$E$941='Analítico Cx.'!$B8)*(Diário!$B$4:$B$941&gt;=G$4)*(Diário!$B$4:$B$941&lt;=EOMONTH(G$4,0))*(Diário!$F$4:$F$941))</f>
        <v>0</v>
      </c>
      <c r="H8" s="237">
        <f>SUMPRODUCT((Diário!$E$4:$E$941='Analítico Cx.'!$B8)*(Diário!$B$4:$B$941&gt;=H$4)*(Diário!$B$4:$B$941&lt;=EOMONTH(H$4,0))*(Diário!$F$4:$F$941))</f>
        <v>0</v>
      </c>
      <c r="I8" s="237">
        <f>SUMPRODUCT((Diário!$E$4:$E$941='Analítico Cx.'!$B8)*(Diário!$B$4:$B$941&gt;=I$4)*(Diário!$B$4:$B$941&lt;=EOMONTH(I$4,0))*(Diário!$F$4:$F$941))</f>
        <v>0</v>
      </c>
      <c r="J8" s="237">
        <f>SUMPRODUCT((Diário!$E$4:$E$941='Analítico Cx.'!$B8)*(Diário!$B$4:$B$941&gt;=J$4)*(Diário!$B$4:$B$941&lt;=EOMONTH(J$4,0))*(Diário!$F$4:$F$941))</f>
        <v>0</v>
      </c>
      <c r="K8" s="237">
        <f>SUMPRODUCT((Diário!$E$4:$E$941='Analítico Cx.'!$B8)*(Diário!$B$4:$B$941&gt;=K$4)*(Diário!$B$4:$B$941&lt;=EOMONTH(K$4,0))*(Diário!$F$4:$F$941))</f>
        <v>0</v>
      </c>
      <c r="L8" s="237">
        <f>SUMPRODUCT((Diário!$E$4:$E$941='Analítico Cx.'!$B8)*(Diário!$B$4:$B$941&gt;=L$4)*(Diário!$B$4:$B$941&lt;=EOMONTH(L$4,0))*(Diário!$F$4:$F$941))</f>
        <v>0</v>
      </c>
      <c r="M8" s="237">
        <f>SUMPRODUCT((Diário!$E$4:$E$941='Analítico Cx.'!$B8)*(Diário!$B$4:$B$941&gt;=M$4)*(Diário!$B$4:$B$941&lt;=EOMONTH(M$4,0))*(Diário!$F$4:$F$941))</f>
        <v>0</v>
      </c>
      <c r="N8" s="237">
        <f>SUMPRODUCT((Diário!$E$4:$E$941='Analítico Cx.'!$B8)*(Diário!$B$4:$B$941&gt;=N$4)*(Diário!$B$4:$B$941&lt;=EOMONTH(N$4,0))*(Diário!$F$4:$F$941))</f>
        <v>0</v>
      </c>
      <c r="O8" s="234">
        <f>SUM(C8:N8)</f>
        <v>0</v>
      </c>
      <c r="P8" s="238">
        <f>IF($O$15=0,0,O8/$O$15)</f>
        <v>0</v>
      </c>
    </row>
    <row r="9" spans="1:19" ht="23.25" customHeight="1" thickBot="1" x14ac:dyDescent="0.3">
      <c r="A9" s="210" t="s">
        <v>283</v>
      </c>
      <c r="B9" s="211" t="s">
        <v>327</v>
      </c>
      <c r="C9" s="235">
        <f>SUMPRODUCT((Diário!$E$4:$E$941='Analítico Cx.'!$B9)*(Diário!$B$4:$B$941&gt;=C$4)*(Diário!$B$4:$B$941&lt;=EOMONTH(C$4,0))*(Diário!$F$4:$F$941))</f>
        <v>6453.42</v>
      </c>
      <c r="D9" s="235">
        <f>SUMPRODUCT((Diário!$E$4:$E$941='Analítico Cx.'!$B9)*(Diário!$B$4:$B$941&gt;=D$4)*(Diário!$B$4:$B$941&lt;=EOMONTH(D$4,0))*(Diário!$F$4:$F$941))</f>
        <v>5752.05</v>
      </c>
      <c r="E9" s="235">
        <f>SUMPRODUCT((Diário!$E$4:$E$941='Analítico Cx.'!$B9)*(Diário!$B$4:$B$941&gt;=E$4)*(Diário!$B$4:$B$941&lt;=EOMONTH(E$4,0))*(Diário!$F$4:$F$941))</f>
        <v>5113.4799999999996</v>
      </c>
      <c r="F9" s="235">
        <f>SUMPRODUCT((Diário!$E$4:$E$941='Analítico Cx.'!$B9)*(Diário!$B$4:$B$941&gt;=F$4)*(Diário!$B$4:$B$941&lt;=EOMONTH(F$4,0))*(Diário!$F$4:$F$941))</f>
        <v>5091.7700000000004</v>
      </c>
      <c r="G9" s="235">
        <f>SUMPRODUCT((Diário!$E$4:$E$941='Analítico Cx.'!$B9)*(Diário!$B$4:$B$941&gt;=G$4)*(Diário!$B$4:$B$941&lt;=EOMONTH(G$4,0))*(Diário!$F$4:$F$941))</f>
        <v>3402.47</v>
      </c>
      <c r="H9" s="235">
        <f>SUMPRODUCT((Diário!$E$4:$E$941='Analítico Cx.'!$B9)*(Diário!$B$4:$B$941&gt;=H$4)*(Diário!$B$4:$B$941&lt;=EOMONTH(H$4,0))*(Diário!$F$4:$F$941))</f>
        <v>0</v>
      </c>
      <c r="I9" s="235">
        <f>SUMPRODUCT((Diário!$E$4:$E$941='Analítico Cx.'!$B9)*(Diário!$B$4:$B$941&gt;=I$4)*(Diário!$B$4:$B$941&lt;=EOMONTH(I$4,0))*(Diário!$F$4:$F$941))</f>
        <v>0</v>
      </c>
      <c r="J9" s="235">
        <f>SUMPRODUCT((Diário!$E$4:$E$941='Analítico Cx.'!$B9)*(Diário!$B$4:$B$941&gt;=J$4)*(Diário!$B$4:$B$941&lt;=EOMONTH(J$4,0))*(Diário!$F$4:$F$941))</f>
        <v>0</v>
      </c>
      <c r="K9" s="235">
        <f>SUMPRODUCT((Diário!$E$4:$E$941='Analítico Cx.'!$B9)*(Diário!$B$4:$B$941&gt;=K$4)*(Diário!$B$4:$B$941&lt;=EOMONTH(K$4,0))*(Diário!$F$4:$F$941))</f>
        <v>0</v>
      </c>
      <c r="L9" s="235">
        <f>SUMPRODUCT((Diário!$E$4:$E$941='Analítico Cx.'!$B9)*(Diário!$B$4:$B$941&gt;=L$4)*(Diário!$B$4:$B$941&lt;=EOMONTH(L$4,0))*(Diário!$F$4:$F$941))</f>
        <v>0</v>
      </c>
      <c r="M9" s="235">
        <f>SUMPRODUCT((Diário!$E$4:$E$941='Analítico Cx.'!$B9)*(Diário!$B$4:$B$941&gt;=M$4)*(Diário!$B$4:$B$941&lt;=EOMONTH(M$4,0))*(Diário!$F$4:$F$941))</f>
        <v>0</v>
      </c>
      <c r="N9" s="235">
        <f>SUMPRODUCT((Diário!$E$4:$E$941='Analítico Cx.'!$B9)*(Diário!$B$4:$B$941&gt;=N$4)*(Diário!$B$4:$B$941&lt;=EOMONTH(N$4,0))*(Diário!$F$4:$F$941))</f>
        <v>0</v>
      </c>
      <c r="O9" s="224">
        <f>SUM(C9:N9)</f>
        <v>25813.190000000002</v>
      </c>
      <c r="P9" s="233">
        <f>IF($O$15=0,0,O9/$O$15)</f>
        <v>1</v>
      </c>
    </row>
    <row r="10" spans="1:19" ht="23.25" customHeight="1" x14ac:dyDescent="0.25">
      <c r="A10" s="205" t="s">
        <v>320</v>
      </c>
      <c r="B10" s="205" t="s">
        <v>341</v>
      </c>
      <c r="C10" s="208"/>
      <c r="D10" s="208"/>
      <c r="E10" s="208"/>
      <c r="F10" s="208"/>
      <c r="G10" s="208"/>
      <c r="H10" s="208"/>
      <c r="I10" s="208"/>
      <c r="J10" s="208"/>
      <c r="K10" s="208"/>
      <c r="L10" s="208"/>
      <c r="M10" s="208"/>
      <c r="N10" s="208"/>
      <c r="O10" s="208"/>
      <c r="P10" s="209"/>
    </row>
    <row r="11" spans="1:19" ht="23.25" customHeight="1" x14ac:dyDescent="0.25">
      <c r="A11" s="201" t="s">
        <v>321</v>
      </c>
      <c r="B11" s="39" t="s">
        <v>322</v>
      </c>
      <c r="C11" s="102">
        <f>SUMPRODUCT((Diário!$E$4:$E$941='Analítico Cx.'!$B11)*(Diário!$B$4:$B$941&gt;=C$4)*(Diário!$B$4:$B$941&lt;=EOMONTH(C$4,0))*(Diário!$F$4:$F$941))</f>
        <v>0</v>
      </c>
      <c r="D11" s="102">
        <f>SUMPRODUCT((Diário!$E$4:$E$941='Analítico Cx.'!$B11)*(Diário!$B$4:$B$941&gt;=D$4)*(Diário!$B$4:$B$941&lt;=EOMONTH(D$4,0))*(Diário!$F$4:$F$941))</f>
        <v>0</v>
      </c>
      <c r="E11" s="102">
        <f>SUMPRODUCT((Diário!$E$4:$E$941='Analítico Cx.'!$B11)*(Diário!$B$4:$B$941&gt;=E$4)*(Diário!$B$4:$B$941&lt;=EOMONTH(E$4,0))*(Diário!$F$4:$F$941))</f>
        <v>0</v>
      </c>
      <c r="F11" s="102">
        <f>SUMPRODUCT((Diário!$E$4:$E$941='Analítico Cx.'!$B11)*(Diário!$B$4:$B$941&gt;=F$4)*(Diário!$B$4:$B$941&lt;=EOMONTH(F$4,0))*(Diário!$F$4:$F$941))</f>
        <v>0</v>
      </c>
      <c r="G11" s="102">
        <f>SUMPRODUCT((Diário!$E$4:$E$941='Analítico Cx.'!$B11)*(Diário!$B$4:$B$941&gt;=G$4)*(Diário!$B$4:$B$941&lt;=EOMONTH(G$4,0))*(Diário!$F$4:$F$941))</f>
        <v>0</v>
      </c>
      <c r="H11" s="102">
        <f>SUMPRODUCT((Diário!$E$4:$E$941='Analítico Cx.'!$B11)*(Diário!$B$4:$B$941&gt;=H$4)*(Diário!$B$4:$B$941&lt;=EOMONTH(H$4,0))*(Diário!$F$4:$F$941))</f>
        <v>0</v>
      </c>
      <c r="I11" s="102">
        <f>SUMPRODUCT((Diário!$E$4:$E$941='Analítico Cx.'!$B11)*(Diário!$B$4:$B$941&gt;=I$4)*(Diário!$B$4:$B$941&lt;=EOMONTH(I$4,0))*(Diário!$F$4:$F$941))</f>
        <v>0</v>
      </c>
      <c r="J11" s="102">
        <f>SUMPRODUCT((Diário!$E$4:$E$941='Analítico Cx.'!$B11)*(Diário!$B$4:$B$941&gt;=J$4)*(Diário!$B$4:$B$941&lt;=EOMONTH(J$4,0))*(Diário!$F$4:$F$941))</f>
        <v>0</v>
      </c>
      <c r="K11" s="102">
        <f>SUMPRODUCT((Diário!$E$4:$E$941='Analítico Cx.'!$B11)*(Diário!$B$4:$B$941&gt;=K$4)*(Diário!$B$4:$B$941&lt;=EOMONTH(K$4,0))*(Diário!$F$4:$F$941))</f>
        <v>0</v>
      </c>
      <c r="L11" s="102">
        <f>SUMPRODUCT((Diário!$E$4:$E$941='Analítico Cx.'!$B11)*(Diário!$B$4:$B$941&gt;=L$4)*(Diário!$B$4:$B$941&lt;=EOMONTH(L$4,0))*(Diário!$F$4:$F$941))</f>
        <v>0</v>
      </c>
      <c r="M11" s="102">
        <f>SUMPRODUCT((Diário!$E$4:$E$941='Analítico Cx.'!$B11)*(Diário!$B$4:$B$941&gt;=M$4)*(Diário!$B$4:$B$941&lt;=EOMONTH(M$4,0))*(Diário!$F$4:$F$941))</f>
        <v>0</v>
      </c>
      <c r="N11" s="102">
        <f>SUMPRODUCT((Diário!$E$4:$E$941='Analítico Cx.'!$B11)*(Diário!$B$4:$B$941&gt;=N$4)*(Diário!$B$4:$B$941&lt;=EOMONTH(N$4,0))*(Diário!$F$4:$F$941))</f>
        <v>0</v>
      </c>
      <c r="O11" s="103">
        <f>SUM(C11:N11)</f>
        <v>0</v>
      </c>
      <c r="P11" s="95">
        <f>IF($O$15=0,0,O11/$O$15)</f>
        <v>0</v>
      </c>
    </row>
    <row r="12" spans="1:19" ht="23.25" customHeight="1" x14ac:dyDescent="0.25">
      <c r="A12" s="201" t="s">
        <v>323</v>
      </c>
      <c r="B12" s="39" t="s">
        <v>324</v>
      </c>
      <c r="C12" s="102">
        <f>SUMPRODUCT((Diário!$E$4:$E$941='Analítico Cx.'!$B12)*(Diário!$B$4:$B$941&gt;=C$4)*(Diário!$B$4:$B$941&lt;=EOMONTH(C$4,0))*(Diário!$F$4:$F$941))</f>
        <v>0</v>
      </c>
      <c r="D12" s="102">
        <f>SUMPRODUCT((Diário!$E$4:$E$941='Analítico Cx.'!$B12)*(Diário!$B$4:$B$941&gt;=D$4)*(Diário!$B$4:$B$941&lt;=EOMONTH(D$4,0))*(Diário!$F$4:$F$941))</f>
        <v>0</v>
      </c>
      <c r="E12" s="102">
        <f>SUMPRODUCT((Diário!$E$4:$E$941='Analítico Cx.'!$B12)*(Diário!$B$4:$B$941&gt;=E$4)*(Diário!$B$4:$B$941&lt;=EOMONTH(E$4,0))*(Diário!$F$4:$F$941))</f>
        <v>0</v>
      </c>
      <c r="F12" s="102">
        <f>SUMPRODUCT((Diário!$E$4:$E$941='Analítico Cx.'!$B12)*(Diário!$B$4:$B$941&gt;=F$4)*(Diário!$B$4:$B$941&lt;=EOMONTH(F$4,0))*(Diário!$F$4:$F$941))</f>
        <v>0</v>
      </c>
      <c r="G12" s="102">
        <f>SUMPRODUCT((Diário!$E$4:$E$941='Analítico Cx.'!$B12)*(Diário!$B$4:$B$941&gt;=G$4)*(Diário!$B$4:$B$941&lt;=EOMONTH(G$4,0))*(Diário!$F$4:$F$941))</f>
        <v>0</v>
      </c>
      <c r="H12" s="102">
        <f>SUMPRODUCT((Diário!$E$4:$E$941='Analítico Cx.'!$B12)*(Diário!$B$4:$B$941&gt;=H$4)*(Diário!$B$4:$B$941&lt;=EOMONTH(H$4,0))*(Diário!$F$4:$F$941))</f>
        <v>0</v>
      </c>
      <c r="I12" s="102">
        <f>SUMPRODUCT((Diário!$E$4:$E$941='Analítico Cx.'!$B12)*(Diário!$B$4:$B$941&gt;=I$4)*(Diário!$B$4:$B$941&lt;=EOMONTH(I$4,0))*(Diário!$F$4:$F$941))</f>
        <v>0</v>
      </c>
      <c r="J12" s="102">
        <f>SUMPRODUCT((Diário!$E$4:$E$941='Analítico Cx.'!$B12)*(Diário!$B$4:$B$941&gt;=J$4)*(Diário!$B$4:$B$941&lt;=EOMONTH(J$4,0))*(Diário!$F$4:$F$941))</f>
        <v>0</v>
      </c>
      <c r="K12" s="102">
        <f>SUMPRODUCT((Diário!$E$4:$E$941='Analítico Cx.'!$B12)*(Diário!$B$4:$B$941&gt;=K$4)*(Diário!$B$4:$B$941&lt;=EOMONTH(K$4,0))*(Diário!$F$4:$F$941))</f>
        <v>0</v>
      </c>
      <c r="L12" s="102">
        <f>SUMPRODUCT((Diário!$E$4:$E$941='Analítico Cx.'!$B12)*(Diário!$B$4:$B$941&gt;=L$4)*(Diário!$B$4:$B$941&lt;=EOMONTH(L$4,0))*(Diário!$F$4:$F$941))</f>
        <v>0</v>
      </c>
      <c r="M12" s="102">
        <f>SUMPRODUCT((Diário!$E$4:$E$941='Analítico Cx.'!$B12)*(Diário!$B$4:$B$941&gt;=M$4)*(Diário!$B$4:$B$941&lt;=EOMONTH(M$4,0))*(Diário!$F$4:$F$941))</f>
        <v>0</v>
      </c>
      <c r="N12" s="102">
        <f>SUMPRODUCT((Diário!$E$4:$E$941='Analítico Cx.'!$B12)*(Diário!$B$4:$B$941&gt;=N$4)*(Diário!$B$4:$B$941&lt;=EOMONTH(N$4,0))*(Diário!$F$4:$F$941))</f>
        <v>0</v>
      </c>
      <c r="O12" s="103">
        <f>SUM(C12:N12)</f>
        <v>0</v>
      </c>
      <c r="P12" s="95">
        <f>IF($O$15=0,0,O12/$O$15)</f>
        <v>0</v>
      </c>
    </row>
    <row r="13" spans="1:19" ht="23.25" customHeight="1" x14ac:dyDescent="0.25">
      <c r="A13" s="201" t="s">
        <v>325</v>
      </c>
      <c r="B13" s="39" t="s">
        <v>151</v>
      </c>
      <c r="C13" s="102">
        <f>SUMPRODUCT((Diário!$E$4:$E$941='Analítico Cx.'!$B13)*(Diário!$B$4:$B$941&gt;=C$4)*(Diário!$B$4:$B$941&lt;=EOMONTH(C$4,0))*(Diário!$F$4:$F$941))</f>
        <v>0</v>
      </c>
      <c r="D13" s="102">
        <f>SUMPRODUCT((Diário!$E$4:$E$941='Analítico Cx.'!$B13)*(Diário!$B$4:$B$941&gt;=D$4)*(Diário!$B$4:$B$941&lt;=EOMONTH(D$4,0))*(Diário!$F$4:$F$941))</f>
        <v>0</v>
      </c>
      <c r="E13" s="102">
        <f>SUMPRODUCT((Diário!$E$4:$E$941='Analítico Cx.'!$B13)*(Diário!$B$4:$B$941&gt;=E$4)*(Diário!$B$4:$B$941&lt;=EOMONTH(E$4,0))*(Diário!$F$4:$F$941))</f>
        <v>0</v>
      </c>
      <c r="F13" s="102">
        <f>SUMPRODUCT((Diário!$E$4:$E$941='Analítico Cx.'!$B13)*(Diário!$B$4:$B$941&gt;=F$4)*(Diário!$B$4:$B$941&lt;=EOMONTH(F$4,0))*(Diário!$F$4:$F$941))</f>
        <v>0</v>
      </c>
      <c r="G13" s="102">
        <f>SUMPRODUCT((Diário!$E$4:$E$941='Analítico Cx.'!$B13)*(Diário!$B$4:$B$941&gt;=G$4)*(Diário!$B$4:$B$941&lt;=EOMONTH(G$4,0))*(Diário!$F$4:$F$941))</f>
        <v>0</v>
      </c>
      <c r="H13" s="102">
        <f>SUMPRODUCT((Diário!$E$4:$E$941='Analítico Cx.'!$B13)*(Diário!$B$4:$B$941&gt;=H$4)*(Diário!$B$4:$B$941&lt;=EOMONTH(H$4,0))*(Diário!$F$4:$F$941))</f>
        <v>0</v>
      </c>
      <c r="I13" s="102">
        <f>SUMPRODUCT((Diário!$E$4:$E$941='Analítico Cx.'!$B13)*(Diário!$B$4:$B$941&gt;=I$4)*(Diário!$B$4:$B$941&lt;=EOMONTH(I$4,0))*(Diário!$F$4:$F$941))</f>
        <v>0</v>
      </c>
      <c r="J13" s="102">
        <f>SUMPRODUCT((Diário!$E$4:$E$941='Analítico Cx.'!$B13)*(Diário!$B$4:$B$941&gt;=J$4)*(Diário!$B$4:$B$941&lt;=EOMONTH(J$4,0))*(Diário!$F$4:$F$941))</f>
        <v>0</v>
      </c>
      <c r="K13" s="102">
        <f>SUMPRODUCT((Diário!$E$4:$E$941='Analítico Cx.'!$B13)*(Diário!$B$4:$B$941&gt;=K$4)*(Diário!$B$4:$B$941&lt;=EOMONTH(K$4,0))*(Diário!$F$4:$F$941))</f>
        <v>0</v>
      </c>
      <c r="L13" s="102">
        <f>SUMPRODUCT((Diário!$E$4:$E$941='Analítico Cx.'!$B13)*(Diário!$B$4:$B$941&gt;=L$4)*(Diário!$B$4:$B$941&lt;=EOMONTH(L$4,0))*(Diário!$F$4:$F$941))</f>
        <v>0</v>
      </c>
      <c r="M13" s="102">
        <f>SUMPRODUCT((Diário!$E$4:$E$941='Analítico Cx.'!$B13)*(Diário!$B$4:$B$941&gt;=M$4)*(Diário!$B$4:$B$941&lt;=EOMONTH(M$4,0))*(Diário!$F$4:$F$941))</f>
        <v>0</v>
      </c>
      <c r="N13" s="102">
        <f>SUMPRODUCT((Diário!$E$4:$E$941='Analítico Cx.'!$B13)*(Diário!$B$4:$B$941&gt;=N$4)*(Diário!$B$4:$B$941&lt;=EOMONTH(N$4,0))*(Diário!$F$4:$F$941))</f>
        <v>0</v>
      </c>
      <c r="O13" s="103">
        <f>SUM(C13:N13)</f>
        <v>0</v>
      </c>
      <c r="P13" s="95">
        <f>IF($O$15=0,0,O13/$O$15)</f>
        <v>0</v>
      </c>
      <c r="S13" s="282"/>
    </row>
    <row r="14" spans="1:19" ht="23.25" customHeight="1" thickBot="1" x14ac:dyDescent="0.3">
      <c r="A14" s="17"/>
      <c r="B14" s="18" t="s">
        <v>342</v>
      </c>
      <c r="C14" s="104">
        <f>SUBTOTAL(109,C11:C13)</f>
        <v>0</v>
      </c>
      <c r="D14" s="104">
        <f t="shared" ref="D14:O14" si="1">SUBTOTAL(109,D11:D13)</f>
        <v>0</v>
      </c>
      <c r="E14" s="104">
        <f t="shared" si="1"/>
        <v>0</v>
      </c>
      <c r="F14" s="104">
        <f t="shared" si="1"/>
        <v>0</v>
      </c>
      <c r="G14" s="104">
        <f t="shared" si="1"/>
        <v>0</v>
      </c>
      <c r="H14" s="104">
        <f t="shared" si="1"/>
        <v>0</v>
      </c>
      <c r="I14" s="104">
        <f t="shared" si="1"/>
        <v>0</v>
      </c>
      <c r="J14" s="104">
        <f t="shared" si="1"/>
        <v>0</v>
      </c>
      <c r="K14" s="104">
        <f t="shared" si="1"/>
        <v>0</v>
      </c>
      <c r="L14" s="104">
        <f t="shared" si="1"/>
        <v>0</v>
      </c>
      <c r="M14" s="104">
        <f t="shared" si="1"/>
        <v>0</v>
      </c>
      <c r="N14" s="104">
        <f t="shared" si="1"/>
        <v>0</v>
      </c>
      <c r="O14" s="104">
        <f t="shared" si="1"/>
        <v>0</v>
      </c>
      <c r="P14" s="96">
        <f>IF($O$15=0,0,O14/$O$15)</f>
        <v>0</v>
      </c>
    </row>
    <row r="15" spans="1:19" ht="23.25" customHeight="1" thickBot="1" x14ac:dyDescent="0.3">
      <c r="A15" s="197" t="s">
        <v>240</v>
      </c>
      <c r="B15" s="198"/>
      <c r="C15" s="199">
        <f t="shared" ref="C15:O15" si="2">SUBTOTAL(109,C8:C13)</f>
        <v>6453.42</v>
      </c>
      <c r="D15" s="199">
        <f t="shared" si="2"/>
        <v>5752.05</v>
      </c>
      <c r="E15" s="199">
        <f t="shared" si="2"/>
        <v>5113.4799999999996</v>
      </c>
      <c r="F15" s="199">
        <f t="shared" si="2"/>
        <v>5091.7700000000004</v>
      </c>
      <c r="G15" s="199">
        <f t="shared" si="2"/>
        <v>3402.47</v>
      </c>
      <c r="H15" s="199">
        <f t="shared" si="2"/>
        <v>0</v>
      </c>
      <c r="I15" s="199">
        <f t="shared" si="2"/>
        <v>0</v>
      </c>
      <c r="J15" s="199">
        <f t="shared" si="2"/>
        <v>0</v>
      </c>
      <c r="K15" s="199">
        <f t="shared" si="2"/>
        <v>0</v>
      </c>
      <c r="L15" s="199">
        <f t="shared" si="2"/>
        <v>0</v>
      </c>
      <c r="M15" s="199">
        <f t="shared" si="2"/>
        <v>0</v>
      </c>
      <c r="N15" s="199">
        <f t="shared" si="2"/>
        <v>0</v>
      </c>
      <c r="O15" s="199">
        <f t="shared" si="2"/>
        <v>25813.190000000002</v>
      </c>
      <c r="P15" s="200">
        <f>IF($O$15=0,0,O15/$O$15)</f>
        <v>1</v>
      </c>
    </row>
    <row r="16" spans="1:19" ht="23.25" customHeight="1" thickBot="1" x14ac:dyDescent="0.3">
      <c r="A16" s="19"/>
      <c r="B16" s="16"/>
      <c r="C16" s="20"/>
      <c r="D16" s="20"/>
      <c r="E16" s="20"/>
      <c r="F16" s="20"/>
      <c r="G16" s="20"/>
      <c r="H16" s="20"/>
      <c r="I16" s="20"/>
      <c r="J16" s="20"/>
      <c r="K16" s="20"/>
      <c r="L16" s="20"/>
      <c r="M16" s="20"/>
      <c r="N16" s="20"/>
      <c r="O16" s="20"/>
    </row>
    <row r="17" spans="1:16" ht="23.25" customHeight="1" thickBot="1" x14ac:dyDescent="0.3">
      <c r="A17" s="212">
        <v>2</v>
      </c>
      <c r="B17" s="213" t="s">
        <v>142</v>
      </c>
      <c r="C17" s="195"/>
      <c r="D17" s="195"/>
      <c r="E17" s="195"/>
      <c r="F17" s="195"/>
      <c r="G17" s="195"/>
      <c r="H17" s="195"/>
      <c r="I17" s="195"/>
      <c r="J17" s="195"/>
      <c r="K17" s="195"/>
      <c r="L17" s="195"/>
      <c r="M17" s="195"/>
      <c r="N17" s="195"/>
      <c r="O17" s="195"/>
      <c r="P17" s="195"/>
    </row>
    <row r="18" spans="1:16" ht="23.25" customHeight="1" x14ac:dyDescent="0.25">
      <c r="A18" s="205" t="s">
        <v>36</v>
      </c>
      <c r="B18" s="214" t="s">
        <v>163</v>
      </c>
      <c r="C18" s="215"/>
      <c r="D18" s="215"/>
      <c r="E18" s="215"/>
      <c r="F18" s="215"/>
      <c r="G18" s="215"/>
      <c r="H18" s="215"/>
      <c r="I18" s="215"/>
      <c r="J18" s="215"/>
      <c r="K18" s="215"/>
      <c r="L18" s="215"/>
      <c r="M18" s="215"/>
      <c r="N18" s="215"/>
      <c r="O18" s="215"/>
      <c r="P18" s="216"/>
    </row>
    <row r="19" spans="1:16" ht="23.25" customHeight="1" x14ac:dyDescent="0.25">
      <c r="A19" s="217" t="s">
        <v>11</v>
      </c>
      <c r="B19" s="218" t="s">
        <v>79</v>
      </c>
      <c r="C19" s="204"/>
      <c r="D19" s="204"/>
      <c r="E19" s="204"/>
      <c r="F19" s="204"/>
      <c r="G19" s="204"/>
      <c r="H19" s="204"/>
      <c r="I19" s="204"/>
      <c r="J19" s="204"/>
      <c r="K19" s="204"/>
      <c r="L19" s="204"/>
      <c r="M19" s="204"/>
      <c r="N19" s="204"/>
      <c r="O19" s="204"/>
      <c r="P19" s="219"/>
    </row>
    <row r="20" spans="1:16" ht="23.25" customHeight="1" x14ac:dyDescent="0.25">
      <c r="A20" s="40" t="s">
        <v>86</v>
      </c>
      <c r="B20" s="39" t="s">
        <v>1</v>
      </c>
      <c r="C20" s="102">
        <f>SUMPRODUCT((Diário!$E$4:$E$941='Analítico Cx.'!$B20)*(Diário!$B$4:$B$941&gt;=C$4)*(Diário!$B$4:$B$941&lt;=EOMONTH(C$4,0))*(Diário!$F$4:$F$941))</f>
        <v>27741.190000000002</v>
      </c>
      <c r="D20" s="102">
        <f>SUMPRODUCT((Diário!$E$4:$E$941='Analítico Cx.'!$B20)*(Diário!$B$4:$B$941&gt;=D$4)*(Diário!$B$4:$B$941&lt;=EOMONTH(D$4,0))*(Diário!$F$4:$F$941))</f>
        <v>29630.22</v>
      </c>
      <c r="E20" s="102">
        <f>SUMPRODUCT((Diário!$E$4:$E$941='Analítico Cx.'!$B20)*(Diário!$B$4:$B$941&gt;=E$4)*(Diário!$B$4:$B$941&lt;=EOMONTH(E$4,0))*(Diário!$F$4:$F$941))</f>
        <v>29497.32</v>
      </c>
      <c r="F20" s="102">
        <f>SUMPRODUCT((Diário!$E$4:$E$941='Analítico Cx.'!$B20)*(Diário!$B$4:$B$941&gt;=F$4)*(Diário!$B$4:$B$941&lt;=EOMONTH(F$4,0))*(Diário!$F$4:$F$941))</f>
        <v>32982.1</v>
      </c>
      <c r="G20" s="102">
        <f>SUMPRODUCT((Diário!$E$4:$E$941='Analítico Cx.'!$B20)*(Diário!$B$4:$B$941&gt;=G$4)*(Diário!$B$4:$B$941&lt;=EOMONTH(G$4,0))*(Diário!$F$4:$F$941))</f>
        <v>22833.48</v>
      </c>
      <c r="H20" s="102">
        <f>SUMPRODUCT((Diário!$E$4:$E$941='Analítico Cx.'!$B20)*(Diário!$B$4:$B$941&gt;=H$4)*(Diário!$B$4:$B$941&lt;=EOMONTH(H$4,0))*(Diário!$F$4:$F$941))</f>
        <v>0</v>
      </c>
      <c r="I20" s="102">
        <f>SUMPRODUCT((Diário!$E$4:$E$941='Analítico Cx.'!$B20)*(Diário!$B$4:$B$941&gt;=I$4)*(Diário!$B$4:$B$941&lt;=EOMONTH(I$4,0))*(Diário!$F$4:$F$941))</f>
        <v>0</v>
      </c>
      <c r="J20" s="102">
        <f>SUMPRODUCT((Diário!$E$4:$E$941='Analítico Cx.'!$B20)*(Diário!$B$4:$B$941&gt;=J$4)*(Diário!$B$4:$B$941&lt;=EOMONTH(J$4,0))*(Diário!$F$4:$F$941))</f>
        <v>0</v>
      </c>
      <c r="K20" s="102">
        <f>SUMPRODUCT((Diário!$E$4:$E$941='Analítico Cx.'!$B20)*(Diário!$B$4:$B$941&gt;=K$4)*(Diário!$B$4:$B$941&lt;=EOMONTH(K$4,0))*(Diário!$F$4:$F$941))</f>
        <v>0</v>
      </c>
      <c r="L20" s="102">
        <f>SUMPRODUCT((Diário!$E$4:$E$941='Analítico Cx.'!$B20)*(Diário!$B$4:$B$941&gt;=L$4)*(Diário!$B$4:$B$941&lt;=EOMONTH(L$4,0))*(Diário!$F$4:$F$941))</f>
        <v>0</v>
      </c>
      <c r="M20" s="102">
        <f>SUMPRODUCT((Diário!$E$4:$E$941='Analítico Cx.'!$B20)*(Diário!$B$4:$B$941&gt;=M$4)*(Diário!$B$4:$B$941&lt;=EOMONTH(M$4,0))*(Diário!$F$4:$F$941))</f>
        <v>0</v>
      </c>
      <c r="N20" s="102">
        <f>SUMPRODUCT((Diário!$E$4:$E$941='Analítico Cx.'!$B20)*(Diário!$B$4:$B$941&gt;=N$4)*(Diário!$B$4:$B$941&lt;=EOMONTH(N$4,0))*(Diário!$F$4:$F$941))</f>
        <v>0</v>
      </c>
      <c r="O20" s="103">
        <f>SUM(C20:N20)</f>
        <v>142684.31000000003</v>
      </c>
      <c r="P20" s="95">
        <f t="shared" ref="P20:P28" si="3">IF($O$141=0,0,O20/$O$141)</f>
        <v>0.21215789494813903</v>
      </c>
    </row>
    <row r="21" spans="1:16" ht="23.25" customHeight="1" x14ac:dyDescent="0.25">
      <c r="A21" s="40" t="s">
        <v>87</v>
      </c>
      <c r="B21" s="38" t="s">
        <v>152</v>
      </c>
      <c r="C21" s="102">
        <f>SUMPRODUCT((Diário!$E$4:$E$941='Analítico Cx.'!$B21)*(Diário!$B$4:$B$941&gt;=C$4)*(Diário!$B$4:$B$941&lt;=EOMONTH(C$4,0))*(Diário!$F$4:$F$941))</f>
        <v>0</v>
      </c>
      <c r="D21" s="102">
        <f>SUMPRODUCT((Diário!$E$4:$E$941='Analítico Cx.'!$B21)*(Diário!$B$4:$B$941&gt;=D$4)*(Diário!$B$4:$B$941&lt;=EOMONTH(D$4,0))*(Diário!$F$4:$F$941))</f>
        <v>0</v>
      </c>
      <c r="E21" s="102">
        <f>SUMPRODUCT((Diário!$E$4:$E$941='Analítico Cx.'!$B21)*(Diário!$B$4:$B$941&gt;=E$4)*(Diário!$B$4:$B$941&lt;=EOMONTH(E$4,0))*(Diário!$F$4:$F$941))</f>
        <v>0</v>
      </c>
      <c r="F21" s="102">
        <f>SUMPRODUCT((Diário!$E$4:$E$941='Analítico Cx.'!$B21)*(Diário!$B$4:$B$941&gt;=F$4)*(Diário!$B$4:$B$941&lt;=EOMONTH(F$4,0))*(Diário!$F$4:$F$941))</f>
        <v>0</v>
      </c>
      <c r="G21" s="102">
        <f>SUMPRODUCT((Diário!$E$4:$E$941='Analítico Cx.'!$B21)*(Diário!$B$4:$B$941&gt;=G$4)*(Diário!$B$4:$B$941&lt;=EOMONTH(G$4,0))*(Diário!$F$4:$F$941))</f>
        <v>0</v>
      </c>
      <c r="H21" s="102">
        <f>SUMPRODUCT((Diário!$E$4:$E$941='Analítico Cx.'!$B21)*(Diário!$B$4:$B$941&gt;=H$4)*(Diário!$B$4:$B$941&lt;=EOMONTH(H$4,0))*(Diário!$F$4:$F$941))</f>
        <v>0</v>
      </c>
      <c r="I21" s="102">
        <f>SUMPRODUCT((Diário!$E$4:$E$941='Analítico Cx.'!$B21)*(Diário!$B$4:$B$941&gt;=I$4)*(Diário!$B$4:$B$941&lt;=EOMONTH(I$4,0))*(Diário!$F$4:$F$941))</f>
        <v>0</v>
      </c>
      <c r="J21" s="102">
        <f>SUMPRODUCT((Diário!$E$4:$E$941='Analítico Cx.'!$B21)*(Diário!$B$4:$B$941&gt;=J$4)*(Diário!$B$4:$B$941&lt;=EOMONTH(J$4,0))*(Diário!$F$4:$F$941))</f>
        <v>0</v>
      </c>
      <c r="K21" s="102">
        <f>SUMPRODUCT((Diário!$E$4:$E$941='Analítico Cx.'!$B21)*(Diário!$B$4:$B$941&gt;=K$4)*(Diário!$B$4:$B$941&lt;=EOMONTH(K$4,0))*(Diário!$F$4:$F$941))</f>
        <v>0</v>
      </c>
      <c r="L21" s="102">
        <f>SUMPRODUCT((Diário!$E$4:$E$941='Analítico Cx.'!$B21)*(Diário!$B$4:$B$941&gt;=L$4)*(Diário!$B$4:$B$941&lt;=EOMONTH(L$4,0))*(Diário!$F$4:$F$941))</f>
        <v>0</v>
      </c>
      <c r="M21" s="102">
        <f>SUMPRODUCT((Diário!$E$4:$E$941='Analítico Cx.'!$B21)*(Diário!$B$4:$B$941&gt;=M$4)*(Diário!$B$4:$B$941&lt;=EOMONTH(M$4,0))*(Diário!$F$4:$F$941))</f>
        <v>0</v>
      </c>
      <c r="N21" s="102">
        <f>SUMPRODUCT((Diário!$E$4:$E$941='Analítico Cx.'!$B21)*(Diário!$B$4:$B$941&gt;=N$4)*(Diário!$B$4:$B$941&lt;=EOMONTH(N$4,0))*(Diário!$F$4:$F$941))</f>
        <v>0</v>
      </c>
      <c r="O21" s="103">
        <f>SUM(C21:N21)</f>
        <v>0</v>
      </c>
      <c r="P21" s="95">
        <f t="shared" si="3"/>
        <v>0</v>
      </c>
    </row>
    <row r="22" spans="1:16" ht="23.25" customHeight="1" x14ac:dyDescent="0.25">
      <c r="A22" s="40" t="s">
        <v>88</v>
      </c>
      <c r="B22" s="38" t="s">
        <v>328</v>
      </c>
      <c r="C22" s="102">
        <f>SUMPRODUCT((Diário!$E$4:$E$941='Analítico Cx.'!$B22)*(Diário!$B$4:$B$941&gt;=C$4)*(Diário!$B$4:$B$941&lt;=EOMONTH(C$4,0))*(Diário!$F$4:$F$941))</f>
        <v>0</v>
      </c>
      <c r="D22" s="102">
        <f>SUMPRODUCT((Diário!$E$4:$E$941='Analítico Cx.'!$B22)*(Diário!$B$4:$B$941&gt;=D$4)*(Diário!$B$4:$B$941&lt;=EOMONTH(D$4,0))*(Diário!$F$4:$F$941))</f>
        <v>0</v>
      </c>
      <c r="E22" s="102">
        <f>SUMPRODUCT((Diário!$E$4:$E$941='Analítico Cx.'!$B22)*(Diário!$B$4:$B$941&gt;=E$4)*(Diário!$B$4:$B$941&lt;=EOMONTH(E$4,0))*(Diário!$F$4:$F$941))</f>
        <v>0</v>
      </c>
      <c r="F22" s="102">
        <f>SUMPRODUCT((Diário!$E$4:$E$941='Analítico Cx.'!$B22)*(Diário!$B$4:$B$941&gt;=F$4)*(Diário!$B$4:$B$941&lt;=EOMONTH(F$4,0))*(Diário!$F$4:$F$941))</f>
        <v>0</v>
      </c>
      <c r="G22" s="102">
        <f>SUMPRODUCT((Diário!$E$4:$E$941='Analítico Cx.'!$B22)*(Diário!$B$4:$B$941&gt;=G$4)*(Diário!$B$4:$B$941&lt;=EOMONTH(G$4,0))*(Diário!$F$4:$F$941))</f>
        <v>0</v>
      </c>
      <c r="H22" s="102">
        <f>SUMPRODUCT((Diário!$E$4:$E$941='Analítico Cx.'!$B22)*(Diário!$B$4:$B$941&gt;=H$4)*(Diário!$B$4:$B$941&lt;=EOMONTH(H$4,0))*(Diário!$F$4:$F$941))</f>
        <v>0</v>
      </c>
      <c r="I22" s="102">
        <f>SUMPRODUCT((Diário!$E$4:$E$941='Analítico Cx.'!$B22)*(Diário!$B$4:$B$941&gt;=I$4)*(Diário!$B$4:$B$941&lt;=EOMONTH(I$4,0))*(Diário!$F$4:$F$941))</f>
        <v>0</v>
      </c>
      <c r="J22" s="102">
        <f>SUMPRODUCT((Diário!$E$4:$E$941='Analítico Cx.'!$B22)*(Diário!$B$4:$B$941&gt;=J$4)*(Diário!$B$4:$B$941&lt;=EOMONTH(J$4,0))*(Diário!$F$4:$F$941))</f>
        <v>0</v>
      </c>
      <c r="K22" s="102">
        <f>SUMPRODUCT((Diário!$E$4:$E$941='Analítico Cx.'!$B22)*(Diário!$B$4:$B$941&gt;=K$4)*(Diário!$B$4:$B$941&lt;=EOMONTH(K$4,0))*(Diário!$F$4:$F$941))</f>
        <v>0</v>
      </c>
      <c r="L22" s="102">
        <f>SUMPRODUCT((Diário!$E$4:$E$941='Analítico Cx.'!$B22)*(Diário!$B$4:$B$941&gt;=L$4)*(Diário!$B$4:$B$941&lt;=EOMONTH(L$4,0))*(Diário!$F$4:$F$941))</f>
        <v>0</v>
      </c>
      <c r="M22" s="102">
        <f>SUMPRODUCT((Diário!$E$4:$E$941='Analítico Cx.'!$B22)*(Diário!$B$4:$B$941&gt;=M$4)*(Diário!$B$4:$B$941&lt;=EOMONTH(M$4,0))*(Diário!$F$4:$F$941))</f>
        <v>0</v>
      </c>
      <c r="N22" s="102">
        <f>SUMPRODUCT((Diário!$E$4:$E$941='Analítico Cx.'!$B22)*(Diário!$B$4:$B$941&gt;=N$4)*(Diário!$B$4:$B$941&lt;=EOMONTH(N$4,0))*(Diário!$F$4:$F$941))</f>
        <v>0</v>
      </c>
      <c r="O22" s="103">
        <f t="shared" ref="O22:O27" si="4">SUM(C22:N22)</f>
        <v>0</v>
      </c>
      <c r="P22" s="95">
        <f t="shared" si="3"/>
        <v>0</v>
      </c>
    </row>
    <row r="23" spans="1:16" ht="23.25" customHeight="1" x14ac:dyDescent="0.25">
      <c r="A23" s="40" t="s">
        <v>89</v>
      </c>
      <c r="B23" s="38" t="s">
        <v>329</v>
      </c>
      <c r="C23" s="102">
        <f>SUMPRODUCT((Diário!$E$4:$E$941='Analítico Cx.'!$B23)*(Diário!$B$4:$B$941&gt;=C$4)*(Diário!$B$4:$B$941&lt;=EOMONTH(C$4,0))*(Diário!$F$4:$F$941))</f>
        <v>0</v>
      </c>
      <c r="D23" s="102">
        <f>SUMPRODUCT((Diário!$E$4:$E$941='Analítico Cx.'!$B23)*(Diário!$B$4:$B$941&gt;=D$4)*(Diário!$B$4:$B$941&lt;=EOMONTH(D$4,0))*(Diário!$F$4:$F$941))</f>
        <v>0</v>
      </c>
      <c r="E23" s="102">
        <f>SUMPRODUCT((Diário!$E$4:$E$941='Analítico Cx.'!$B23)*(Diário!$B$4:$B$941&gt;=E$4)*(Diário!$B$4:$B$941&lt;=EOMONTH(E$4,0))*(Diário!$F$4:$F$941))</f>
        <v>0</v>
      </c>
      <c r="F23" s="102">
        <f>SUMPRODUCT((Diário!$E$4:$E$941='Analítico Cx.'!$B23)*(Diário!$B$4:$B$941&gt;=F$4)*(Diário!$B$4:$B$941&lt;=EOMONTH(F$4,0))*(Diário!$F$4:$F$941))</f>
        <v>0</v>
      </c>
      <c r="G23" s="102">
        <f>SUMPRODUCT((Diário!$E$4:$E$941='Analítico Cx.'!$B23)*(Diário!$B$4:$B$941&gt;=G$4)*(Diário!$B$4:$B$941&lt;=EOMONTH(G$4,0))*(Diário!$F$4:$F$941))</f>
        <v>0</v>
      </c>
      <c r="H23" s="102">
        <f>SUMPRODUCT((Diário!$E$4:$E$941='Analítico Cx.'!$B23)*(Diário!$B$4:$B$941&gt;=H$4)*(Diário!$B$4:$B$941&lt;=EOMONTH(H$4,0))*(Diário!$F$4:$F$941))</f>
        <v>0</v>
      </c>
      <c r="I23" s="102">
        <f>SUMPRODUCT((Diário!$E$4:$E$941='Analítico Cx.'!$B23)*(Diário!$B$4:$B$941&gt;=I$4)*(Diário!$B$4:$B$941&lt;=EOMONTH(I$4,0))*(Diário!$F$4:$F$941))</f>
        <v>0</v>
      </c>
      <c r="J23" s="102">
        <f>SUMPRODUCT((Diário!$E$4:$E$941='Analítico Cx.'!$B23)*(Diário!$B$4:$B$941&gt;=J$4)*(Diário!$B$4:$B$941&lt;=EOMONTH(J$4,0))*(Diário!$F$4:$F$941))</f>
        <v>0</v>
      </c>
      <c r="K23" s="102">
        <f>SUMPRODUCT((Diário!$E$4:$E$941='Analítico Cx.'!$B23)*(Diário!$B$4:$B$941&gt;=K$4)*(Diário!$B$4:$B$941&lt;=EOMONTH(K$4,0))*(Diário!$F$4:$F$941))</f>
        <v>0</v>
      </c>
      <c r="L23" s="102">
        <f>SUMPRODUCT((Diário!$E$4:$E$941='Analítico Cx.'!$B23)*(Diário!$B$4:$B$941&gt;=L$4)*(Diário!$B$4:$B$941&lt;=EOMONTH(L$4,0))*(Diário!$F$4:$F$941))</f>
        <v>0</v>
      </c>
      <c r="M23" s="102">
        <f>SUMPRODUCT((Diário!$E$4:$E$941='Analítico Cx.'!$B23)*(Diário!$B$4:$B$941&gt;=M$4)*(Diário!$B$4:$B$941&lt;=EOMONTH(M$4,0))*(Diário!$F$4:$F$941))</f>
        <v>0</v>
      </c>
      <c r="N23" s="102">
        <f>SUMPRODUCT((Diário!$E$4:$E$941='Analítico Cx.'!$B23)*(Diário!$B$4:$B$941&gt;=N$4)*(Diário!$B$4:$B$941&lt;=EOMONTH(N$4,0))*(Diário!$F$4:$F$941))</f>
        <v>0</v>
      </c>
      <c r="O23" s="103">
        <f t="shared" si="4"/>
        <v>0</v>
      </c>
      <c r="P23" s="95">
        <f t="shared" si="3"/>
        <v>0</v>
      </c>
    </row>
    <row r="24" spans="1:16" ht="23.25" customHeight="1" x14ac:dyDescent="0.25">
      <c r="A24" s="40" t="s">
        <v>90</v>
      </c>
      <c r="B24" s="38" t="s">
        <v>330</v>
      </c>
      <c r="C24" s="102">
        <f>SUMPRODUCT((Diário!$E$4:$E$941='Analítico Cx.'!$B24)*(Diário!$B$4:$B$941&gt;=C$4)*(Diário!$B$4:$B$941&lt;=EOMONTH(C$4,0))*(Diário!$F$4:$F$941))</f>
        <v>0</v>
      </c>
      <c r="D24" s="102">
        <f>SUMPRODUCT((Diário!$E$4:$E$941='Analítico Cx.'!$B24)*(Diário!$B$4:$B$941&gt;=D$4)*(Diário!$B$4:$B$941&lt;=EOMONTH(D$4,0))*(Diário!$F$4:$F$941))</f>
        <v>0</v>
      </c>
      <c r="E24" s="102">
        <f>SUMPRODUCT((Diário!$E$4:$E$941='Analítico Cx.'!$B24)*(Diário!$B$4:$B$941&gt;=E$4)*(Diário!$B$4:$B$941&lt;=EOMONTH(E$4,0))*(Diário!$F$4:$F$941))</f>
        <v>0</v>
      </c>
      <c r="F24" s="102">
        <f>SUMPRODUCT((Diário!$E$4:$E$941='Analítico Cx.'!$B24)*(Diário!$B$4:$B$941&gt;=F$4)*(Diário!$B$4:$B$941&lt;=EOMONTH(F$4,0))*(Diário!$F$4:$F$941))</f>
        <v>0</v>
      </c>
      <c r="G24" s="102">
        <f>SUMPRODUCT((Diário!$E$4:$E$941='Analítico Cx.'!$B24)*(Diário!$B$4:$B$941&gt;=G$4)*(Diário!$B$4:$B$941&lt;=EOMONTH(G$4,0))*(Diário!$F$4:$F$941))</f>
        <v>0</v>
      </c>
      <c r="H24" s="102">
        <f>SUMPRODUCT((Diário!$E$4:$E$941='Analítico Cx.'!$B24)*(Diário!$B$4:$B$941&gt;=H$4)*(Diário!$B$4:$B$941&lt;=EOMONTH(H$4,0))*(Diário!$F$4:$F$941))</f>
        <v>0</v>
      </c>
      <c r="I24" s="102">
        <f>SUMPRODUCT((Diário!$E$4:$E$941='Analítico Cx.'!$B24)*(Diário!$B$4:$B$941&gt;=I$4)*(Diário!$B$4:$B$941&lt;=EOMONTH(I$4,0))*(Diário!$F$4:$F$941))</f>
        <v>0</v>
      </c>
      <c r="J24" s="102">
        <f>SUMPRODUCT((Diário!$E$4:$E$941='Analítico Cx.'!$B24)*(Diário!$B$4:$B$941&gt;=J$4)*(Diário!$B$4:$B$941&lt;=EOMONTH(J$4,0))*(Diário!$F$4:$F$941))</f>
        <v>0</v>
      </c>
      <c r="K24" s="102">
        <f>SUMPRODUCT((Diário!$E$4:$E$941='Analítico Cx.'!$B24)*(Diário!$B$4:$B$941&gt;=K$4)*(Diário!$B$4:$B$941&lt;=EOMONTH(K$4,0))*(Diário!$F$4:$F$941))</f>
        <v>0</v>
      </c>
      <c r="L24" s="102">
        <f>SUMPRODUCT((Diário!$E$4:$E$941='Analítico Cx.'!$B24)*(Diário!$B$4:$B$941&gt;=L$4)*(Diário!$B$4:$B$941&lt;=EOMONTH(L$4,0))*(Diário!$F$4:$F$941))</f>
        <v>0</v>
      </c>
      <c r="M24" s="102">
        <f>SUMPRODUCT((Diário!$E$4:$E$941='Analítico Cx.'!$B24)*(Diário!$B$4:$B$941&gt;=M$4)*(Diário!$B$4:$B$941&lt;=EOMONTH(M$4,0))*(Diário!$F$4:$F$941))</f>
        <v>0</v>
      </c>
      <c r="N24" s="102">
        <f>SUMPRODUCT((Diário!$E$4:$E$941='Analítico Cx.'!$B24)*(Diário!$B$4:$B$941&gt;=N$4)*(Diário!$B$4:$B$941&lt;=EOMONTH(N$4,0))*(Diário!$F$4:$F$941))</f>
        <v>0</v>
      </c>
      <c r="O24" s="103">
        <f t="shared" si="4"/>
        <v>0</v>
      </c>
      <c r="P24" s="95">
        <f t="shared" si="3"/>
        <v>0</v>
      </c>
    </row>
    <row r="25" spans="1:16" ht="23.25" customHeight="1" x14ac:dyDescent="0.25">
      <c r="A25" s="40" t="s">
        <v>331</v>
      </c>
      <c r="B25" s="38" t="s">
        <v>332</v>
      </c>
      <c r="C25" s="102">
        <f>SUMPRODUCT((Diário!$E$4:$E$941='Analítico Cx.'!$B25)*(Diário!$B$4:$B$941&gt;=C$4)*(Diário!$B$4:$B$941&lt;=EOMONTH(C$4,0))*(Diário!$F$4:$F$941))</f>
        <v>0</v>
      </c>
      <c r="D25" s="102">
        <f>SUMPRODUCT((Diário!$E$4:$E$941='Analítico Cx.'!$B25)*(Diário!$B$4:$B$941&gt;=D$4)*(Diário!$B$4:$B$941&lt;=EOMONTH(D$4,0))*(Diário!$F$4:$F$941))</f>
        <v>0</v>
      </c>
      <c r="E25" s="102">
        <f>SUMPRODUCT((Diário!$E$4:$E$941='Analítico Cx.'!$B25)*(Diário!$B$4:$B$941&gt;=E$4)*(Diário!$B$4:$B$941&lt;=EOMONTH(E$4,0))*(Diário!$F$4:$F$941))</f>
        <v>0</v>
      </c>
      <c r="F25" s="102">
        <f>SUMPRODUCT((Diário!$E$4:$E$941='Analítico Cx.'!$B25)*(Diário!$B$4:$B$941&gt;=F$4)*(Diário!$B$4:$B$941&lt;=EOMONTH(F$4,0))*(Diário!$F$4:$F$941))</f>
        <v>0</v>
      </c>
      <c r="G25" s="102">
        <f>SUMPRODUCT((Diário!$E$4:$E$941='Analítico Cx.'!$B25)*(Diário!$B$4:$B$941&gt;=G$4)*(Diário!$B$4:$B$941&lt;=EOMONTH(G$4,0))*(Diário!$F$4:$F$941))</f>
        <v>0</v>
      </c>
      <c r="H25" s="102">
        <f>SUMPRODUCT((Diário!$E$4:$E$941='Analítico Cx.'!$B25)*(Diário!$B$4:$B$941&gt;=H$4)*(Diário!$B$4:$B$941&lt;=EOMONTH(H$4,0))*(Diário!$F$4:$F$941))</f>
        <v>0</v>
      </c>
      <c r="I25" s="102">
        <f>SUMPRODUCT((Diário!$E$4:$E$941='Analítico Cx.'!$B25)*(Diário!$B$4:$B$941&gt;=I$4)*(Diário!$B$4:$B$941&lt;=EOMONTH(I$4,0))*(Diário!$F$4:$F$941))</f>
        <v>0</v>
      </c>
      <c r="J25" s="102">
        <f>SUMPRODUCT((Diário!$E$4:$E$941='Analítico Cx.'!$B25)*(Diário!$B$4:$B$941&gt;=J$4)*(Diário!$B$4:$B$941&lt;=EOMONTH(J$4,0))*(Diário!$F$4:$F$941))</f>
        <v>0</v>
      </c>
      <c r="K25" s="102">
        <f>SUMPRODUCT((Diário!$E$4:$E$941='Analítico Cx.'!$B25)*(Diário!$B$4:$B$941&gt;=K$4)*(Diário!$B$4:$B$941&lt;=EOMONTH(K$4,0))*(Diário!$F$4:$F$941))</f>
        <v>0</v>
      </c>
      <c r="L25" s="102">
        <f>SUMPRODUCT((Diário!$E$4:$E$941='Analítico Cx.'!$B25)*(Diário!$B$4:$B$941&gt;=L$4)*(Diário!$B$4:$B$941&lt;=EOMONTH(L$4,0))*(Diário!$F$4:$F$941))</f>
        <v>0</v>
      </c>
      <c r="M25" s="102">
        <f>SUMPRODUCT((Diário!$E$4:$E$941='Analítico Cx.'!$B25)*(Diário!$B$4:$B$941&gt;=M$4)*(Diário!$B$4:$B$941&lt;=EOMONTH(M$4,0))*(Diário!$F$4:$F$941))</f>
        <v>0</v>
      </c>
      <c r="N25" s="102">
        <f>SUMPRODUCT((Diário!$E$4:$E$941='Analítico Cx.'!$B25)*(Diário!$B$4:$B$941&gt;=N$4)*(Diário!$B$4:$B$941&lt;=EOMONTH(N$4,0))*(Diário!$F$4:$F$941))</f>
        <v>0</v>
      </c>
      <c r="O25" s="103">
        <f t="shared" si="4"/>
        <v>0</v>
      </c>
      <c r="P25" s="95">
        <f t="shared" si="3"/>
        <v>0</v>
      </c>
    </row>
    <row r="26" spans="1:16" ht="23.25" customHeight="1" x14ac:dyDescent="0.25">
      <c r="A26" s="40" t="s">
        <v>333</v>
      </c>
      <c r="B26" s="38" t="s">
        <v>334</v>
      </c>
      <c r="C26" s="102">
        <f>SUMPRODUCT((Diário!$E$4:$E$941='Analítico Cx.'!$B26)*(Diário!$B$4:$B$941&gt;=C$4)*(Diário!$B$4:$B$941&lt;=EOMONTH(C$4,0))*(Diário!$F$4:$F$941))</f>
        <v>0</v>
      </c>
      <c r="D26" s="102">
        <f>SUMPRODUCT((Diário!$E$4:$E$941='Analítico Cx.'!$B26)*(Diário!$B$4:$B$941&gt;=D$4)*(Diário!$B$4:$B$941&lt;=EOMONTH(D$4,0))*(Diário!$F$4:$F$941))</f>
        <v>0</v>
      </c>
      <c r="E26" s="102">
        <f>SUMPRODUCT((Diário!$E$4:$E$941='Analítico Cx.'!$B26)*(Diário!$B$4:$B$941&gt;=E$4)*(Diário!$B$4:$B$941&lt;=EOMONTH(E$4,0))*(Diário!$F$4:$F$941))</f>
        <v>0</v>
      </c>
      <c r="F26" s="102">
        <f>SUMPRODUCT((Diário!$E$4:$E$941='Analítico Cx.'!$B26)*(Diário!$B$4:$B$941&gt;=F$4)*(Diário!$B$4:$B$941&lt;=EOMONTH(F$4,0))*(Diário!$F$4:$F$941))</f>
        <v>0</v>
      </c>
      <c r="G26" s="102">
        <f>SUMPRODUCT((Diário!$E$4:$E$941='Analítico Cx.'!$B26)*(Diário!$B$4:$B$941&gt;=G$4)*(Diário!$B$4:$B$941&lt;=EOMONTH(G$4,0))*(Diário!$F$4:$F$941))</f>
        <v>0</v>
      </c>
      <c r="H26" s="102">
        <f>SUMPRODUCT((Diário!$E$4:$E$941='Analítico Cx.'!$B26)*(Diário!$B$4:$B$941&gt;=H$4)*(Diário!$B$4:$B$941&lt;=EOMONTH(H$4,0))*(Diário!$F$4:$F$941))</f>
        <v>0</v>
      </c>
      <c r="I26" s="102">
        <f>SUMPRODUCT((Diário!$E$4:$E$941='Analítico Cx.'!$B26)*(Diário!$B$4:$B$941&gt;=I$4)*(Diário!$B$4:$B$941&lt;=EOMONTH(I$4,0))*(Diário!$F$4:$F$941))</f>
        <v>0</v>
      </c>
      <c r="J26" s="102">
        <f>SUMPRODUCT((Diário!$E$4:$E$941='Analítico Cx.'!$B26)*(Diário!$B$4:$B$941&gt;=J$4)*(Diário!$B$4:$B$941&lt;=EOMONTH(J$4,0))*(Diário!$F$4:$F$941))</f>
        <v>0</v>
      </c>
      <c r="K26" s="102">
        <f>SUMPRODUCT((Diário!$E$4:$E$941='Analítico Cx.'!$B26)*(Diário!$B$4:$B$941&gt;=K$4)*(Diário!$B$4:$B$941&lt;=EOMONTH(K$4,0))*(Diário!$F$4:$F$941))</f>
        <v>0</v>
      </c>
      <c r="L26" s="102">
        <f>SUMPRODUCT((Diário!$E$4:$E$941='Analítico Cx.'!$B26)*(Diário!$B$4:$B$941&gt;=L$4)*(Diário!$B$4:$B$941&lt;=EOMONTH(L$4,0))*(Diário!$F$4:$F$941))</f>
        <v>0</v>
      </c>
      <c r="M26" s="102">
        <f>SUMPRODUCT((Diário!$E$4:$E$941='Analítico Cx.'!$B26)*(Diário!$B$4:$B$941&gt;=M$4)*(Diário!$B$4:$B$941&lt;=EOMONTH(M$4,0))*(Diário!$F$4:$F$941))</f>
        <v>0</v>
      </c>
      <c r="N26" s="102">
        <f>SUMPRODUCT((Diário!$E$4:$E$941='Analítico Cx.'!$B26)*(Diário!$B$4:$B$941&gt;=N$4)*(Diário!$B$4:$B$941&lt;=EOMONTH(N$4,0))*(Diário!$F$4:$F$941))</f>
        <v>0</v>
      </c>
      <c r="O26" s="103">
        <f t="shared" si="4"/>
        <v>0</v>
      </c>
      <c r="P26" s="95">
        <f t="shared" si="3"/>
        <v>0</v>
      </c>
    </row>
    <row r="27" spans="1:16" ht="23.25" customHeight="1" x14ac:dyDescent="0.25">
      <c r="A27" s="40" t="s">
        <v>335</v>
      </c>
      <c r="B27" s="38" t="s">
        <v>80</v>
      </c>
      <c r="C27" s="102">
        <f>SUMPRODUCT((Diário!$E$4:$E$941='Analítico Cx.'!$B27)*(Diário!$B$4:$B$941&gt;=C$4)*(Diário!$B$4:$B$941&lt;=EOMONTH(C$4,0))*(Diário!$F$4:$F$941))</f>
        <v>0</v>
      </c>
      <c r="D27" s="102">
        <f>SUMPRODUCT((Diário!$E$4:$E$941='Analítico Cx.'!$B27)*(Diário!$B$4:$B$941&gt;=D$4)*(Diário!$B$4:$B$941&lt;=EOMONTH(D$4,0))*(Diário!$F$4:$F$941))</f>
        <v>0</v>
      </c>
      <c r="E27" s="102">
        <f>SUMPRODUCT((Diário!$E$4:$E$941='Analítico Cx.'!$B27)*(Diário!$B$4:$B$941&gt;=E$4)*(Diário!$B$4:$B$941&lt;=EOMONTH(E$4,0))*(Diário!$F$4:$F$941))</f>
        <v>0</v>
      </c>
      <c r="F27" s="102">
        <f>SUMPRODUCT((Diário!$E$4:$E$941='Analítico Cx.'!$B27)*(Diário!$B$4:$B$941&gt;=F$4)*(Diário!$B$4:$B$941&lt;=EOMONTH(F$4,0))*(Diário!$F$4:$F$941))</f>
        <v>0</v>
      </c>
      <c r="G27" s="102">
        <f>SUMPRODUCT((Diário!$E$4:$E$941='Analítico Cx.'!$B27)*(Diário!$B$4:$B$941&gt;=G$4)*(Diário!$B$4:$B$941&lt;=EOMONTH(G$4,0))*(Diário!$F$4:$F$941))</f>
        <v>0</v>
      </c>
      <c r="H27" s="102">
        <f>SUMPRODUCT((Diário!$E$4:$E$941='Analítico Cx.'!$B27)*(Diário!$B$4:$B$941&gt;=H$4)*(Diário!$B$4:$B$941&lt;=EOMONTH(H$4,0))*(Diário!$F$4:$F$941))</f>
        <v>0</v>
      </c>
      <c r="I27" s="102">
        <f>SUMPRODUCT((Diário!$E$4:$E$941='Analítico Cx.'!$B27)*(Diário!$B$4:$B$941&gt;=I$4)*(Diário!$B$4:$B$941&lt;=EOMONTH(I$4,0))*(Diário!$F$4:$F$941))</f>
        <v>0</v>
      </c>
      <c r="J27" s="102">
        <f>SUMPRODUCT((Diário!$E$4:$E$941='Analítico Cx.'!$B27)*(Diário!$B$4:$B$941&gt;=J$4)*(Diário!$B$4:$B$941&lt;=EOMONTH(J$4,0))*(Diário!$F$4:$F$941))</f>
        <v>0</v>
      </c>
      <c r="K27" s="102">
        <f>SUMPRODUCT((Diário!$E$4:$E$941='Analítico Cx.'!$B27)*(Diário!$B$4:$B$941&gt;=K$4)*(Diário!$B$4:$B$941&lt;=EOMONTH(K$4,0))*(Diário!$F$4:$F$941))</f>
        <v>0</v>
      </c>
      <c r="L27" s="102">
        <f>SUMPRODUCT((Diário!$E$4:$E$941='Analítico Cx.'!$B27)*(Diário!$B$4:$B$941&gt;=L$4)*(Diário!$B$4:$B$941&lt;=EOMONTH(L$4,0))*(Diário!$F$4:$F$941))</f>
        <v>0</v>
      </c>
      <c r="M27" s="102">
        <f>SUMPRODUCT((Diário!$E$4:$E$941='Analítico Cx.'!$B27)*(Diário!$B$4:$B$941&gt;=M$4)*(Diário!$B$4:$B$941&lt;=EOMONTH(M$4,0))*(Diário!$F$4:$F$941))</f>
        <v>0</v>
      </c>
      <c r="N27" s="102">
        <f>SUMPRODUCT((Diário!$E$4:$E$941='Analítico Cx.'!$B27)*(Diário!$B$4:$B$941&gt;=N$4)*(Diário!$B$4:$B$941&lt;=EOMONTH(N$4,0))*(Diário!$F$4:$F$941))</f>
        <v>0</v>
      </c>
      <c r="O27" s="103">
        <f t="shared" si="4"/>
        <v>0</v>
      </c>
      <c r="P27" s="95">
        <f t="shared" si="3"/>
        <v>0</v>
      </c>
    </row>
    <row r="28" spans="1:16" ht="23.25" customHeight="1" x14ac:dyDescent="0.25">
      <c r="A28" s="17"/>
      <c r="B28" s="18" t="s">
        <v>91</v>
      </c>
      <c r="C28" s="104">
        <f t="shared" ref="C28:O28" si="5">SUBTOTAL(109,C20:C27)</f>
        <v>27741.190000000002</v>
      </c>
      <c r="D28" s="104">
        <f t="shared" si="5"/>
        <v>29630.22</v>
      </c>
      <c r="E28" s="104">
        <f t="shared" si="5"/>
        <v>29497.32</v>
      </c>
      <c r="F28" s="104">
        <f t="shared" si="5"/>
        <v>32982.1</v>
      </c>
      <c r="G28" s="104">
        <f t="shared" si="5"/>
        <v>22833.48</v>
      </c>
      <c r="H28" s="104">
        <f t="shared" si="5"/>
        <v>0</v>
      </c>
      <c r="I28" s="104">
        <f t="shared" si="5"/>
        <v>0</v>
      </c>
      <c r="J28" s="104">
        <f t="shared" si="5"/>
        <v>0</v>
      </c>
      <c r="K28" s="104">
        <f t="shared" si="5"/>
        <v>0</v>
      </c>
      <c r="L28" s="104">
        <f t="shared" si="5"/>
        <v>0</v>
      </c>
      <c r="M28" s="104">
        <f t="shared" si="5"/>
        <v>0</v>
      </c>
      <c r="N28" s="104">
        <f t="shared" si="5"/>
        <v>0</v>
      </c>
      <c r="O28" s="104">
        <f t="shared" si="5"/>
        <v>142684.31000000003</v>
      </c>
      <c r="P28" s="96">
        <f t="shared" si="3"/>
        <v>0.21215789494813903</v>
      </c>
    </row>
    <row r="29" spans="1:16" s="21" customFormat="1" ht="23.25" customHeight="1" x14ac:dyDescent="0.25">
      <c r="A29" s="217" t="s">
        <v>12</v>
      </c>
      <c r="B29" s="218" t="s">
        <v>7</v>
      </c>
      <c r="C29" s="220"/>
      <c r="D29" s="220"/>
      <c r="E29" s="220"/>
      <c r="F29" s="220"/>
      <c r="G29" s="220"/>
      <c r="H29" s="220"/>
      <c r="I29" s="220"/>
      <c r="J29" s="220"/>
      <c r="K29" s="220"/>
      <c r="L29" s="220"/>
      <c r="M29" s="220"/>
      <c r="N29" s="220"/>
      <c r="O29" s="220"/>
      <c r="P29" s="221"/>
    </row>
    <row r="30" spans="1:16" ht="23.25" customHeight="1" x14ac:dyDescent="0.25">
      <c r="A30" s="40" t="s">
        <v>92</v>
      </c>
      <c r="B30" s="39" t="s">
        <v>228</v>
      </c>
      <c r="C30" s="102">
        <f>SUMPRODUCT((Diário!$E$4:$E$941='Analítico Cx.'!$B30)*(Diário!$B$4:$B$941&gt;=C$4)*(Diário!$B$4:$B$941&lt;=EOMONTH(C$4,0))*(Diário!$F$4:$F$941))</f>
        <v>0</v>
      </c>
      <c r="D30" s="102">
        <f>SUMPRODUCT((Diário!$E$4:$E$941='Analítico Cx.'!$B30)*(Diário!$B$4:$B$941&gt;=D$4)*(Diário!$B$4:$B$941&lt;=EOMONTH(D$4,0))*(Diário!$F$4:$F$941))</f>
        <v>0</v>
      </c>
      <c r="E30" s="102">
        <f>SUMPRODUCT((Diário!$E$4:$E$941='Analítico Cx.'!$B30)*(Diário!$B$4:$B$941&gt;=E$4)*(Diário!$B$4:$B$941&lt;=EOMONTH(E$4,0))*(Diário!$F$4:$F$941))</f>
        <v>0</v>
      </c>
      <c r="F30" s="102">
        <f>SUMPRODUCT((Diário!$E$4:$E$941='Analítico Cx.'!$B30)*(Diário!$B$4:$B$941&gt;=F$4)*(Diário!$B$4:$B$941&lt;=EOMONTH(F$4,0))*(Diário!$F$4:$F$941))</f>
        <v>0</v>
      </c>
      <c r="G30" s="102">
        <f>SUMPRODUCT((Diário!$E$4:$E$941='Analítico Cx.'!$B30)*(Diário!$B$4:$B$941&gt;=G$4)*(Diário!$B$4:$B$941&lt;=EOMONTH(G$4,0))*(Diário!$F$4:$F$941))</f>
        <v>0</v>
      </c>
      <c r="H30" s="102">
        <f>SUMPRODUCT((Diário!$E$4:$E$941='Analítico Cx.'!$B30)*(Diário!$B$4:$B$941&gt;=H$4)*(Diário!$B$4:$B$941&lt;=EOMONTH(H$4,0))*(Diário!$F$4:$F$941))</f>
        <v>0</v>
      </c>
      <c r="I30" s="102">
        <f>SUMPRODUCT((Diário!$E$4:$E$941='Analítico Cx.'!$B30)*(Diário!$B$4:$B$941&gt;=I$4)*(Diário!$B$4:$B$941&lt;=EOMONTH(I$4,0))*(Diário!$F$4:$F$941))</f>
        <v>0</v>
      </c>
      <c r="J30" s="102">
        <f>SUMPRODUCT((Diário!$E$4:$E$941='Analítico Cx.'!$B30)*(Diário!$B$4:$B$941&gt;=J$4)*(Diário!$B$4:$B$941&lt;=EOMONTH(J$4,0))*(Diário!$F$4:$F$941))</f>
        <v>0</v>
      </c>
      <c r="K30" s="102">
        <f>SUMPRODUCT((Diário!$E$4:$E$941='Analítico Cx.'!$B30)*(Diário!$B$4:$B$941&gt;=K$4)*(Diário!$B$4:$B$941&lt;=EOMONTH(K$4,0))*(Diário!$F$4:$F$941))</f>
        <v>0</v>
      </c>
      <c r="L30" s="102">
        <f>SUMPRODUCT((Diário!$E$4:$E$941='Analítico Cx.'!$B30)*(Diário!$B$4:$B$941&gt;=L$4)*(Diário!$B$4:$B$941&lt;=EOMONTH(L$4,0))*(Diário!$F$4:$F$941))</f>
        <v>0</v>
      </c>
      <c r="M30" s="102">
        <f>SUMPRODUCT((Diário!$E$4:$E$941='Analítico Cx.'!$B30)*(Diário!$B$4:$B$941&gt;=M$4)*(Diário!$B$4:$B$941&lt;=EOMONTH(M$4,0))*(Diário!$F$4:$F$941))</f>
        <v>0</v>
      </c>
      <c r="N30" s="102">
        <f>SUMPRODUCT((Diário!$E$4:$E$941='Analítico Cx.'!$B30)*(Diário!$B$4:$B$941&gt;=N$4)*(Diário!$B$4:$B$941&lt;=EOMONTH(N$4,0))*(Diário!$F$4:$F$941))</f>
        <v>0</v>
      </c>
      <c r="O30" s="103">
        <f>SUM(C30:N30)</f>
        <v>0</v>
      </c>
      <c r="P30" s="95">
        <f>IF($O$141=0,0,O30/$O$141)</f>
        <v>0</v>
      </c>
    </row>
    <row r="31" spans="1:16" ht="23.25" customHeight="1" x14ac:dyDescent="0.25">
      <c r="A31" s="40" t="s">
        <v>229</v>
      </c>
      <c r="B31" s="39" t="s">
        <v>230</v>
      </c>
      <c r="C31" s="102">
        <f>SUMPRODUCT((Diário!$E$4:$E$941='Analítico Cx.'!$B31)*(Diário!$B$4:$B$941&gt;=C$4)*(Diário!$B$4:$B$941&lt;=EOMONTH(C$4,0))*(Diário!$F$4:$F$941))</f>
        <v>0</v>
      </c>
      <c r="D31" s="102">
        <f>SUMPRODUCT((Diário!$E$4:$E$941='Analítico Cx.'!$B31)*(Diário!$B$4:$B$941&gt;=D$4)*(Diário!$B$4:$B$941&lt;=EOMONTH(D$4,0))*(Diário!$F$4:$F$941))</f>
        <v>0</v>
      </c>
      <c r="E31" s="102">
        <f>SUMPRODUCT((Diário!$E$4:$E$941='Analítico Cx.'!$B31)*(Diário!$B$4:$B$941&gt;=E$4)*(Diário!$B$4:$B$941&lt;=EOMONTH(E$4,0))*(Diário!$F$4:$F$941))</f>
        <v>0</v>
      </c>
      <c r="F31" s="102">
        <f>SUMPRODUCT((Diário!$E$4:$E$941='Analítico Cx.'!$B31)*(Diário!$B$4:$B$941&gt;=F$4)*(Diário!$B$4:$B$941&lt;=EOMONTH(F$4,0))*(Diário!$F$4:$F$941))</f>
        <v>0</v>
      </c>
      <c r="G31" s="102">
        <f>SUMPRODUCT((Diário!$E$4:$E$941='Analítico Cx.'!$B31)*(Diário!$B$4:$B$941&gt;=G$4)*(Diário!$B$4:$B$941&lt;=EOMONTH(G$4,0))*(Diário!$F$4:$F$941))</f>
        <v>0</v>
      </c>
      <c r="H31" s="102">
        <f>SUMPRODUCT((Diário!$E$4:$E$941='Analítico Cx.'!$B31)*(Diário!$B$4:$B$941&gt;=H$4)*(Diário!$B$4:$B$941&lt;=EOMONTH(H$4,0))*(Diário!$F$4:$F$941))</f>
        <v>0</v>
      </c>
      <c r="I31" s="102">
        <f>SUMPRODUCT((Diário!$E$4:$E$941='Analítico Cx.'!$B31)*(Diário!$B$4:$B$941&gt;=I$4)*(Diário!$B$4:$B$941&lt;=EOMONTH(I$4,0))*(Diário!$F$4:$F$941))</f>
        <v>0</v>
      </c>
      <c r="J31" s="102">
        <f>SUMPRODUCT((Diário!$E$4:$E$941='Analítico Cx.'!$B31)*(Diário!$B$4:$B$941&gt;=J$4)*(Diário!$B$4:$B$941&lt;=EOMONTH(J$4,0))*(Diário!$F$4:$F$941))</f>
        <v>0</v>
      </c>
      <c r="K31" s="102">
        <f>SUMPRODUCT((Diário!$E$4:$E$941='Analítico Cx.'!$B31)*(Diário!$B$4:$B$941&gt;=K$4)*(Diário!$B$4:$B$941&lt;=EOMONTH(K$4,0))*(Diário!$F$4:$F$941))</f>
        <v>0</v>
      </c>
      <c r="L31" s="102">
        <f>SUMPRODUCT((Diário!$E$4:$E$941='Analítico Cx.'!$B31)*(Diário!$B$4:$B$941&gt;=L$4)*(Diário!$B$4:$B$941&lt;=EOMONTH(L$4,0))*(Diário!$F$4:$F$941))</f>
        <v>0</v>
      </c>
      <c r="M31" s="102">
        <f>SUMPRODUCT((Diário!$E$4:$E$941='Analítico Cx.'!$B31)*(Diário!$B$4:$B$941&gt;=M$4)*(Diário!$B$4:$B$941&lt;=EOMONTH(M$4,0))*(Diário!$F$4:$F$941))</f>
        <v>0</v>
      </c>
      <c r="N31" s="102">
        <f>SUMPRODUCT((Diário!$E$4:$E$941='Analítico Cx.'!$B31)*(Diário!$B$4:$B$941&gt;=N$4)*(Diário!$B$4:$B$941&lt;=EOMONTH(N$4,0))*(Diário!$F$4:$F$941))</f>
        <v>0</v>
      </c>
      <c r="O31" s="103">
        <f>SUM(C31:N31)</f>
        <v>0</v>
      </c>
      <c r="P31" s="95">
        <f>IF($O$141=0,0,O31/$O$141)</f>
        <v>0</v>
      </c>
    </row>
    <row r="32" spans="1:16" ht="23.25" customHeight="1" x14ac:dyDescent="0.25">
      <c r="A32" s="17"/>
      <c r="B32" s="18" t="s">
        <v>93</v>
      </c>
      <c r="C32" s="104">
        <f>SUBTOTAL(109,C30:C31)</f>
        <v>0</v>
      </c>
      <c r="D32" s="104">
        <f t="shared" ref="D32:O32" si="6">SUBTOTAL(109,D30:D31)</f>
        <v>0</v>
      </c>
      <c r="E32" s="104">
        <f t="shared" si="6"/>
        <v>0</v>
      </c>
      <c r="F32" s="104">
        <f t="shared" si="6"/>
        <v>0</v>
      </c>
      <c r="G32" s="104">
        <f t="shared" si="6"/>
        <v>0</v>
      </c>
      <c r="H32" s="104">
        <f t="shared" si="6"/>
        <v>0</v>
      </c>
      <c r="I32" s="104">
        <f t="shared" ref="I32:N32" si="7">SUBTOTAL(109,I30:I31)</f>
        <v>0</v>
      </c>
      <c r="J32" s="104">
        <f t="shared" si="7"/>
        <v>0</v>
      </c>
      <c r="K32" s="104">
        <f t="shared" si="7"/>
        <v>0</v>
      </c>
      <c r="L32" s="104">
        <f t="shared" si="7"/>
        <v>0</v>
      </c>
      <c r="M32" s="104">
        <f t="shared" si="7"/>
        <v>0</v>
      </c>
      <c r="N32" s="104">
        <f t="shared" si="7"/>
        <v>0</v>
      </c>
      <c r="O32" s="104">
        <f t="shared" si="6"/>
        <v>0</v>
      </c>
      <c r="P32" s="96">
        <f>IF($O$141=0,0,O32/$O$141)</f>
        <v>0</v>
      </c>
    </row>
    <row r="33" spans="1:16" ht="23.25" customHeight="1" x14ac:dyDescent="0.25">
      <c r="A33" s="202" t="s">
        <v>13</v>
      </c>
      <c r="B33" s="218" t="s">
        <v>34</v>
      </c>
      <c r="C33" s="220"/>
      <c r="D33" s="220"/>
      <c r="E33" s="220"/>
      <c r="F33" s="220"/>
      <c r="G33" s="220"/>
      <c r="H33" s="220"/>
      <c r="I33" s="220"/>
      <c r="J33" s="220"/>
      <c r="K33" s="220"/>
      <c r="L33" s="220"/>
      <c r="M33" s="220"/>
      <c r="N33" s="220"/>
      <c r="O33" s="220"/>
      <c r="P33" s="221"/>
    </row>
    <row r="34" spans="1:16" ht="23.25" customHeight="1" x14ac:dyDescent="0.25">
      <c r="A34" s="40" t="s">
        <v>94</v>
      </c>
      <c r="B34" s="39" t="s">
        <v>231</v>
      </c>
      <c r="C34" s="102">
        <f>SUMPRODUCT((Diário!$E$4:$E$941='Analítico Cx.'!$B34)*(Diário!$B$4:$B$941&gt;=C$4)*(Diário!$B$4:$B$941&lt;=EOMONTH(C$4,0))*(Diário!$F$4:$F$941))</f>
        <v>1411.08</v>
      </c>
      <c r="D34" s="102">
        <f>SUMPRODUCT((Diário!$E$4:$E$941='Analítico Cx.'!$B34)*(Diário!$B$4:$B$941&gt;=D$4)*(Diário!$B$4:$B$941&lt;=EOMONTH(D$4,0))*(Diário!$F$4:$F$941))</f>
        <v>1499.03</v>
      </c>
      <c r="E34" s="102">
        <f>SUMPRODUCT((Diário!$E$4:$E$941='Analítico Cx.'!$B34)*(Diário!$B$4:$B$941&gt;=E$4)*(Diário!$B$4:$B$941&lt;=EOMONTH(E$4,0))*(Diário!$F$4:$F$941))</f>
        <v>1479.85</v>
      </c>
      <c r="F34" s="102">
        <f>SUMPRODUCT((Diário!$E$4:$E$941='Analítico Cx.'!$B34)*(Diário!$B$4:$B$941&gt;=F$4)*(Diário!$B$4:$B$941&lt;=EOMONTH(F$4,0))*(Diário!$F$4:$F$941))</f>
        <v>1452.31</v>
      </c>
      <c r="G34" s="102">
        <f>SUMPRODUCT((Diário!$E$4:$E$941='Analítico Cx.'!$B34)*(Diário!$B$4:$B$941&gt;=G$4)*(Diário!$B$4:$B$941&lt;=EOMONTH(G$4,0))*(Diário!$F$4:$F$941))</f>
        <v>1596.16</v>
      </c>
      <c r="H34" s="102">
        <f>SUMPRODUCT((Diário!$E$4:$E$941='Analítico Cx.'!$B34)*(Diário!$B$4:$B$941&gt;=H$4)*(Diário!$B$4:$B$941&lt;=EOMONTH(H$4,0))*(Diário!$F$4:$F$941))</f>
        <v>0</v>
      </c>
      <c r="I34" s="102">
        <f>SUMPRODUCT((Diário!$E$4:$E$941='Analítico Cx.'!$B34)*(Diário!$B$4:$B$941&gt;=I$4)*(Diário!$B$4:$B$941&lt;=EOMONTH(I$4,0))*(Diário!$F$4:$F$941))</f>
        <v>0</v>
      </c>
      <c r="J34" s="102">
        <f>SUMPRODUCT((Diário!$E$4:$E$941='Analítico Cx.'!$B34)*(Diário!$B$4:$B$941&gt;=J$4)*(Diário!$B$4:$B$941&lt;=EOMONTH(J$4,0))*(Diário!$F$4:$F$941))</f>
        <v>0</v>
      </c>
      <c r="K34" s="102">
        <f>SUMPRODUCT((Diário!$E$4:$E$941='Analítico Cx.'!$B34)*(Diário!$B$4:$B$941&gt;=K$4)*(Diário!$B$4:$B$941&lt;=EOMONTH(K$4,0))*(Diário!$F$4:$F$941))</f>
        <v>0</v>
      </c>
      <c r="L34" s="102">
        <f>SUMPRODUCT((Diário!$E$4:$E$941='Analítico Cx.'!$B34)*(Diário!$B$4:$B$941&gt;=L$4)*(Diário!$B$4:$B$941&lt;=EOMONTH(L$4,0))*(Diário!$F$4:$F$941))</f>
        <v>0</v>
      </c>
      <c r="M34" s="102">
        <f>SUMPRODUCT((Diário!$E$4:$E$941='Analítico Cx.'!$B34)*(Diário!$B$4:$B$941&gt;=M$4)*(Diário!$B$4:$B$941&lt;=EOMONTH(M$4,0))*(Diário!$F$4:$F$941))</f>
        <v>0</v>
      </c>
      <c r="N34" s="102">
        <f>SUMPRODUCT((Diário!$E$4:$E$941='Analítico Cx.'!$B34)*(Diário!$B$4:$B$941&gt;=N$4)*(Diário!$B$4:$B$941&lt;=EOMONTH(N$4,0))*(Diário!$F$4:$F$941))</f>
        <v>0</v>
      </c>
      <c r="O34" s="103">
        <f>SUM(C34:N34)</f>
        <v>7438.4299999999985</v>
      </c>
      <c r="P34" s="95">
        <f t="shared" ref="P34:P57" si="8">IF($O$141=0,0,O34/$O$141)</f>
        <v>1.1060232554785353E-2</v>
      </c>
    </row>
    <row r="35" spans="1:16" ht="23.25" customHeight="1" x14ac:dyDescent="0.25">
      <c r="A35" s="40" t="s">
        <v>155</v>
      </c>
      <c r="B35" s="39" t="s">
        <v>242</v>
      </c>
      <c r="C35" s="102">
        <f>SUMPRODUCT((Diário!$E$4:$E$941='Analítico Cx.'!$B35)*(Diário!$B$4:$B$941&gt;=C$4)*(Diário!$B$4:$B$941&lt;=EOMONTH(C$4,0))*(Diário!$F$4:$F$941))</f>
        <v>0</v>
      </c>
      <c r="D35" s="102">
        <f>SUMPRODUCT((Diário!$E$4:$E$941='Analítico Cx.'!$B35)*(Diário!$B$4:$B$941&gt;=D$4)*(Diário!$B$4:$B$941&lt;=EOMONTH(D$4,0))*(Diário!$F$4:$F$941))</f>
        <v>0</v>
      </c>
      <c r="E35" s="102">
        <f>SUMPRODUCT((Diário!$E$4:$E$941='Analítico Cx.'!$B35)*(Diário!$B$4:$B$941&gt;=E$4)*(Diário!$B$4:$B$941&lt;=EOMONTH(E$4,0))*(Diário!$F$4:$F$941))</f>
        <v>0</v>
      </c>
      <c r="F35" s="102">
        <f>SUMPRODUCT((Diário!$E$4:$E$941='Analítico Cx.'!$B35)*(Diário!$B$4:$B$941&gt;=F$4)*(Diário!$B$4:$B$941&lt;=EOMONTH(F$4,0))*(Diário!$F$4:$F$941))</f>
        <v>0</v>
      </c>
      <c r="G35" s="102">
        <f>SUMPRODUCT((Diário!$E$4:$E$941='Analítico Cx.'!$B35)*(Diário!$B$4:$B$941&gt;=G$4)*(Diário!$B$4:$B$941&lt;=EOMONTH(G$4,0))*(Diário!$F$4:$F$941))</f>
        <v>0</v>
      </c>
      <c r="H35" s="102">
        <f>SUMPRODUCT((Diário!$E$4:$E$941='Analítico Cx.'!$B35)*(Diário!$B$4:$B$941&gt;=H$4)*(Diário!$B$4:$B$941&lt;=EOMONTH(H$4,0))*(Diário!$F$4:$F$941))</f>
        <v>0</v>
      </c>
      <c r="I35" s="102">
        <f>SUMPRODUCT((Diário!$E$4:$E$941='Analítico Cx.'!$B35)*(Diário!$B$4:$B$941&gt;=I$4)*(Diário!$B$4:$B$941&lt;=EOMONTH(I$4,0))*(Diário!$F$4:$F$941))</f>
        <v>0</v>
      </c>
      <c r="J35" s="102">
        <f>SUMPRODUCT((Diário!$E$4:$E$941='Analítico Cx.'!$B35)*(Diário!$B$4:$B$941&gt;=J$4)*(Diário!$B$4:$B$941&lt;=EOMONTH(J$4,0))*(Diário!$F$4:$F$941))</f>
        <v>0</v>
      </c>
      <c r="K35" s="102">
        <f>SUMPRODUCT((Diário!$E$4:$E$941='Analítico Cx.'!$B35)*(Diário!$B$4:$B$941&gt;=K$4)*(Diário!$B$4:$B$941&lt;=EOMONTH(K$4,0))*(Diário!$F$4:$F$941))</f>
        <v>0</v>
      </c>
      <c r="L35" s="102">
        <f>SUMPRODUCT((Diário!$E$4:$E$941='Analítico Cx.'!$B35)*(Diário!$B$4:$B$941&gt;=L$4)*(Diário!$B$4:$B$941&lt;=EOMONTH(L$4,0))*(Diário!$F$4:$F$941))</f>
        <v>0</v>
      </c>
      <c r="M35" s="102">
        <f>SUMPRODUCT((Diário!$E$4:$E$941='Analítico Cx.'!$B35)*(Diário!$B$4:$B$941&gt;=M$4)*(Diário!$B$4:$B$941&lt;=EOMONTH(M$4,0))*(Diário!$F$4:$F$941))</f>
        <v>0</v>
      </c>
      <c r="N35" s="102">
        <f>SUMPRODUCT((Diário!$E$4:$E$941='Analítico Cx.'!$B35)*(Diário!$B$4:$B$941&gt;=N$4)*(Diário!$B$4:$B$941&lt;=EOMONTH(N$4,0))*(Diário!$F$4:$F$941))</f>
        <v>0</v>
      </c>
      <c r="O35" s="103">
        <f t="shared" ref="O35:O44" si="9">SUM(C35:N35)</f>
        <v>0</v>
      </c>
      <c r="P35" s="95">
        <f t="shared" si="8"/>
        <v>0</v>
      </c>
    </row>
    <row r="36" spans="1:16" ht="23.25" customHeight="1" x14ac:dyDescent="0.25">
      <c r="A36" s="40" t="s">
        <v>219</v>
      </c>
      <c r="B36" s="39" t="s">
        <v>4</v>
      </c>
      <c r="C36" s="102">
        <f>SUMPRODUCT((Diário!$E$4:$E$941='Analítico Cx.'!$B36)*(Diário!$B$4:$B$941&gt;=C$4)*(Diário!$B$4:$B$941&lt;=EOMONTH(C$4,0))*(Diário!$F$4:$F$941))</f>
        <v>3609.08</v>
      </c>
      <c r="D36" s="102">
        <f>SUMPRODUCT((Diário!$E$4:$E$941='Analítico Cx.'!$B36)*(Diário!$B$4:$B$941&gt;=D$4)*(Diário!$B$4:$B$941&lt;=EOMONTH(D$4,0))*(Diário!$F$4:$F$941))</f>
        <v>2665.01</v>
      </c>
      <c r="E36" s="102">
        <f>SUMPRODUCT((Diário!$E$4:$E$941='Analítico Cx.'!$B36)*(Diário!$B$4:$B$941&gt;=E$4)*(Diário!$B$4:$B$941&lt;=EOMONTH(E$4,0))*(Diário!$F$4:$F$941))</f>
        <v>2630.87</v>
      </c>
      <c r="F36" s="102">
        <f>SUMPRODUCT((Diário!$E$4:$E$941='Analítico Cx.'!$B36)*(Diário!$B$4:$B$941&gt;=F$4)*(Diário!$B$4:$B$941&lt;=EOMONTH(F$4,0))*(Diário!$F$4:$F$941))</f>
        <v>2581.8200000000002</v>
      </c>
      <c r="G36" s="102">
        <f>SUMPRODUCT((Diário!$E$4:$E$941='Analítico Cx.'!$B36)*(Diário!$B$4:$B$941&gt;=G$4)*(Diário!$B$4:$B$941&lt;=EOMONTH(G$4,0))*(Diário!$F$4:$F$941))</f>
        <v>1757.93</v>
      </c>
      <c r="H36" s="102">
        <f>SUMPRODUCT((Diário!$E$4:$E$941='Analítico Cx.'!$B36)*(Diário!$B$4:$B$941&gt;=H$4)*(Diário!$B$4:$B$941&lt;=EOMONTH(H$4,0))*(Diário!$F$4:$F$941))</f>
        <v>0</v>
      </c>
      <c r="I36" s="102">
        <f>SUMPRODUCT((Diário!$E$4:$E$941='Analítico Cx.'!$B36)*(Diário!$B$4:$B$941&gt;=I$4)*(Diário!$B$4:$B$941&lt;=EOMONTH(I$4,0))*(Diário!$F$4:$F$941))</f>
        <v>0</v>
      </c>
      <c r="J36" s="102">
        <f>SUMPRODUCT((Diário!$E$4:$E$941='Analítico Cx.'!$B36)*(Diário!$B$4:$B$941&gt;=J$4)*(Diário!$B$4:$B$941&lt;=EOMONTH(J$4,0))*(Diário!$F$4:$F$941))</f>
        <v>0</v>
      </c>
      <c r="K36" s="102">
        <f>SUMPRODUCT((Diário!$E$4:$E$941='Analítico Cx.'!$B36)*(Diário!$B$4:$B$941&gt;=K$4)*(Diário!$B$4:$B$941&lt;=EOMONTH(K$4,0))*(Diário!$F$4:$F$941))</f>
        <v>0</v>
      </c>
      <c r="L36" s="102">
        <f>SUMPRODUCT((Diário!$E$4:$E$941='Analítico Cx.'!$B36)*(Diário!$B$4:$B$941&gt;=L$4)*(Diário!$B$4:$B$941&lt;=EOMONTH(L$4,0))*(Diário!$F$4:$F$941))</f>
        <v>0</v>
      </c>
      <c r="M36" s="102">
        <f>SUMPRODUCT((Diário!$E$4:$E$941='Analítico Cx.'!$B36)*(Diário!$B$4:$B$941&gt;=M$4)*(Diário!$B$4:$B$941&lt;=EOMONTH(M$4,0))*(Diário!$F$4:$F$941))</f>
        <v>0</v>
      </c>
      <c r="N36" s="102">
        <f>SUMPRODUCT((Diário!$E$4:$E$941='Analítico Cx.'!$B36)*(Diário!$B$4:$B$941&gt;=N$4)*(Diário!$B$4:$B$941&lt;=EOMONTH(N$4,0))*(Diário!$F$4:$F$941))</f>
        <v>0</v>
      </c>
      <c r="O36" s="103">
        <f t="shared" si="9"/>
        <v>13244.71</v>
      </c>
      <c r="P36" s="95">
        <f t="shared" si="8"/>
        <v>1.9693614475190482E-2</v>
      </c>
    </row>
    <row r="37" spans="1:16" ht="23.25" customHeight="1" x14ac:dyDescent="0.25">
      <c r="A37" s="40" t="s">
        <v>220</v>
      </c>
      <c r="B37" s="39" t="s">
        <v>10</v>
      </c>
      <c r="C37" s="102">
        <f>SUMPRODUCT((Diário!$E$4:$E$941='Analítico Cx.'!$B37)*(Diário!$B$4:$B$941&gt;=C$4)*(Diário!$B$4:$B$941&lt;=EOMONTH(C$4,0))*(Diário!$F$4:$F$941))</f>
        <v>0</v>
      </c>
      <c r="D37" s="102">
        <f>SUMPRODUCT((Diário!$E$4:$E$941='Analítico Cx.'!$B37)*(Diário!$B$4:$B$941&gt;=D$4)*(Diário!$B$4:$B$941&lt;=EOMONTH(D$4,0))*(Diário!$F$4:$F$941))</f>
        <v>0</v>
      </c>
      <c r="E37" s="102">
        <f>SUMPRODUCT((Diário!$E$4:$E$941='Analítico Cx.'!$B37)*(Diário!$B$4:$B$941&gt;=E$4)*(Diário!$B$4:$B$941&lt;=EOMONTH(E$4,0))*(Diário!$F$4:$F$941))</f>
        <v>0</v>
      </c>
      <c r="F37" s="102">
        <f>SUMPRODUCT((Diário!$E$4:$E$941='Analítico Cx.'!$B37)*(Diário!$B$4:$B$941&gt;=F$4)*(Diário!$B$4:$B$941&lt;=EOMONTH(F$4,0))*(Diário!$F$4:$F$941))</f>
        <v>0</v>
      </c>
      <c r="G37" s="102">
        <f>SUMPRODUCT((Diário!$E$4:$E$941='Analítico Cx.'!$B37)*(Diário!$B$4:$B$941&gt;=G$4)*(Diário!$B$4:$B$941&lt;=EOMONTH(G$4,0))*(Diário!$F$4:$F$941))</f>
        <v>8064.8600000000006</v>
      </c>
      <c r="H37" s="102">
        <f>SUMPRODUCT((Diário!$E$4:$E$941='Analítico Cx.'!$B37)*(Diário!$B$4:$B$941&gt;=H$4)*(Diário!$B$4:$B$941&lt;=EOMONTH(H$4,0))*(Diário!$F$4:$F$941))</f>
        <v>0</v>
      </c>
      <c r="I37" s="102">
        <f>SUMPRODUCT((Diário!$E$4:$E$941='Analítico Cx.'!$B37)*(Diário!$B$4:$B$941&gt;=I$4)*(Diário!$B$4:$B$941&lt;=EOMONTH(I$4,0))*(Diário!$F$4:$F$941))</f>
        <v>0</v>
      </c>
      <c r="J37" s="102">
        <f>SUMPRODUCT((Diário!$E$4:$E$941='Analítico Cx.'!$B37)*(Diário!$B$4:$B$941&gt;=J$4)*(Diário!$B$4:$B$941&lt;=EOMONTH(J$4,0))*(Diário!$F$4:$F$941))</f>
        <v>0</v>
      </c>
      <c r="K37" s="102">
        <f>SUMPRODUCT((Diário!$E$4:$E$941='Analítico Cx.'!$B37)*(Diário!$B$4:$B$941&gt;=K$4)*(Diário!$B$4:$B$941&lt;=EOMONTH(K$4,0))*(Diário!$F$4:$F$941))</f>
        <v>0</v>
      </c>
      <c r="L37" s="102">
        <f>SUMPRODUCT((Diário!$E$4:$E$941='Analítico Cx.'!$B37)*(Diário!$B$4:$B$941&gt;=L$4)*(Diário!$B$4:$B$941&lt;=EOMONTH(L$4,0))*(Diário!$F$4:$F$941))</f>
        <v>0</v>
      </c>
      <c r="M37" s="102">
        <f>SUMPRODUCT((Diário!$E$4:$E$941='Analítico Cx.'!$B37)*(Diário!$B$4:$B$941&gt;=M$4)*(Diário!$B$4:$B$941&lt;=EOMONTH(M$4,0))*(Diário!$F$4:$F$941))</f>
        <v>0</v>
      </c>
      <c r="N37" s="102">
        <f>SUMPRODUCT((Diário!$E$4:$E$941='Analítico Cx.'!$B37)*(Diário!$B$4:$B$941&gt;=N$4)*(Diário!$B$4:$B$941&lt;=EOMONTH(N$4,0))*(Diário!$F$4:$F$941))</f>
        <v>0</v>
      </c>
      <c r="O37" s="103">
        <f t="shared" si="9"/>
        <v>8064.8600000000006</v>
      </c>
      <c r="P37" s="95">
        <f t="shared" si="8"/>
        <v>1.1991673931432604E-2</v>
      </c>
    </row>
    <row r="38" spans="1:16" ht="23.25" customHeight="1" x14ac:dyDescent="0.25">
      <c r="A38" s="40" t="s">
        <v>221</v>
      </c>
      <c r="B38" s="39" t="s">
        <v>243</v>
      </c>
      <c r="C38" s="102">
        <f>SUMPRODUCT((Diário!$E$4:$E$941='Analítico Cx.'!$B38)*(Diário!$B$4:$B$941&gt;=C$4)*(Diário!$B$4:$B$941&lt;=EOMONTH(C$4,0))*(Diário!$F$4:$F$941))</f>
        <v>0</v>
      </c>
      <c r="D38" s="102">
        <f>SUMPRODUCT((Diário!$E$4:$E$941='Analítico Cx.'!$B38)*(Diário!$B$4:$B$941&gt;=D$4)*(Diário!$B$4:$B$941&lt;=EOMONTH(D$4,0))*(Diário!$F$4:$F$941))</f>
        <v>0</v>
      </c>
      <c r="E38" s="102">
        <f>SUMPRODUCT((Diário!$E$4:$E$941='Analítico Cx.'!$B38)*(Diário!$B$4:$B$941&gt;=E$4)*(Diário!$B$4:$B$941&lt;=EOMONTH(E$4,0))*(Diário!$F$4:$F$941))</f>
        <v>0</v>
      </c>
      <c r="F38" s="102">
        <f>SUMPRODUCT((Diário!$E$4:$E$941='Analítico Cx.'!$B38)*(Diário!$B$4:$B$941&gt;=F$4)*(Diário!$B$4:$B$941&lt;=EOMONTH(F$4,0))*(Diário!$F$4:$F$941))</f>
        <v>0</v>
      </c>
      <c r="G38" s="102">
        <f>SUMPRODUCT((Diário!$E$4:$E$941='Analítico Cx.'!$B38)*(Diário!$B$4:$B$941&gt;=G$4)*(Diário!$B$4:$B$941&lt;=EOMONTH(G$4,0))*(Diário!$F$4:$F$941))</f>
        <v>3432.99</v>
      </c>
      <c r="H38" s="102">
        <f>SUMPRODUCT((Diário!$E$4:$E$941='Analítico Cx.'!$B38)*(Diário!$B$4:$B$941&gt;=H$4)*(Diário!$B$4:$B$941&lt;=EOMONTH(H$4,0))*(Diário!$F$4:$F$941))</f>
        <v>0</v>
      </c>
      <c r="I38" s="102">
        <f>SUMPRODUCT((Diário!$E$4:$E$941='Analítico Cx.'!$B38)*(Diário!$B$4:$B$941&gt;=I$4)*(Diário!$B$4:$B$941&lt;=EOMONTH(I$4,0))*(Diário!$F$4:$F$941))</f>
        <v>0</v>
      </c>
      <c r="J38" s="102">
        <f>SUMPRODUCT((Diário!$E$4:$E$941='Analítico Cx.'!$B38)*(Diário!$B$4:$B$941&gt;=J$4)*(Diário!$B$4:$B$941&lt;=EOMONTH(J$4,0))*(Diário!$F$4:$F$941))</f>
        <v>0</v>
      </c>
      <c r="K38" s="102">
        <f>SUMPRODUCT((Diário!$E$4:$E$941='Analítico Cx.'!$B38)*(Diário!$B$4:$B$941&gt;=K$4)*(Diário!$B$4:$B$941&lt;=EOMONTH(K$4,0))*(Diário!$F$4:$F$941))</f>
        <v>0</v>
      </c>
      <c r="L38" s="102">
        <f>SUMPRODUCT((Diário!$E$4:$E$941='Analítico Cx.'!$B38)*(Diário!$B$4:$B$941&gt;=L$4)*(Diário!$B$4:$B$941&lt;=EOMONTH(L$4,0))*(Diário!$F$4:$F$941))</f>
        <v>0</v>
      </c>
      <c r="M38" s="102">
        <f>SUMPRODUCT((Diário!$E$4:$E$941='Analítico Cx.'!$B38)*(Diário!$B$4:$B$941&gt;=M$4)*(Diário!$B$4:$B$941&lt;=EOMONTH(M$4,0))*(Diário!$F$4:$F$941))</f>
        <v>0</v>
      </c>
      <c r="N38" s="102">
        <f>SUMPRODUCT((Diário!$E$4:$E$941='Analítico Cx.'!$B38)*(Diário!$B$4:$B$941&gt;=N$4)*(Diário!$B$4:$B$941&lt;=EOMONTH(N$4,0))*(Diário!$F$4:$F$941))</f>
        <v>0</v>
      </c>
      <c r="O38" s="103">
        <f t="shared" si="9"/>
        <v>3432.99</v>
      </c>
      <c r="P38" s="95">
        <f t="shared" si="8"/>
        <v>5.1045271325068026E-3</v>
      </c>
    </row>
    <row r="39" spans="1:16" ht="23.25" customHeight="1" x14ac:dyDescent="0.25">
      <c r="A39" s="40" t="s">
        <v>222</v>
      </c>
      <c r="B39" s="39" t="s">
        <v>258</v>
      </c>
      <c r="C39" s="102">
        <f>SUMPRODUCT((Diário!$E$4:$E$941='Analítico Cx.'!$B39)*(Diário!$B$4:$B$941&gt;=C$4)*(Diário!$B$4:$B$941&lt;=EOMONTH(C$4,0))*(Diário!$F$4:$F$941))</f>
        <v>1690.66</v>
      </c>
      <c r="D39" s="102">
        <f>SUMPRODUCT((Diário!$E$4:$E$941='Analítico Cx.'!$B39)*(Diário!$B$4:$B$941&gt;=D$4)*(Diário!$B$4:$B$941&lt;=EOMONTH(D$4,0))*(Diário!$F$4:$F$941))</f>
        <v>0</v>
      </c>
      <c r="E39" s="102">
        <f>SUMPRODUCT((Diário!$E$4:$E$941='Analítico Cx.'!$B39)*(Diário!$B$4:$B$941&gt;=E$4)*(Diário!$B$4:$B$941&lt;=EOMONTH(E$4,0))*(Diário!$F$4:$F$941))</f>
        <v>2402.19</v>
      </c>
      <c r="F39" s="102">
        <f>SUMPRODUCT((Diário!$E$4:$E$941='Analítico Cx.'!$B39)*(Diário!$B$4:$B$941&gt;=F$4)*(Diário!$B$4:$B$941&lt;=EOMONTH(F$4,0))*(Diário!$F$4:$F$941))</f>
        <v>992.1</v>
      </c>
      <c r="G39" s="102">
        <f>SUMPRODUCT((Diário!$E$4:$E$941='Analítico Cx.'!$B39)*(Diário!$B$4:$B$941&gt;=G$4)*(Diário!$B$4:$B$941&lt;=EOMONTH(G$4,0))*(Diário!$F$4:$F$941))</f>
        <v>10298.93</v>
      </c>
      <c r="H39" s="102">
        <f>SUMPRODUCT((Diário!$E$4:$E$941='Analítico Cx.'!$B39)*(Diário!$B$4:$B$941&gt;=H$4)*(Diário!$B$4:$B$941&lt;=EOMONTH(H$4,0))*(Diário!$F$4:$F$941))</f>
        <v>0</v>
      </c>
      <c r="I39" s="102">
        <f>SUMPRODUCT((Diário!$E$4:$E$941='Analítico Cx.'!$B39)*(Diário!$B$4:$B$941&gt;=I$4)*(Diário!$B$4:$B$941&lt;=EOMONTH(I$4,0))*(Diário!$F$4:$F$941))</f>
        <v>0</v>
      </c>
      <c r="J39" s="102">
        <f>SUMPRODUCT((Diário!$E$4:$E$941='Analítico Cx.'!$B39)*(Diário!$B$4:$B$941&gt;=J$4)*(Diário!$B$4:$B$941&lt;=EOMONTH(J$4,0))*(Diário!$F$4:$F$941))</f>
        <v>0</v>
      </c>
      <c r="K39" s="102">
        <f>SUMPRODUCT((Diário!$E$4:$E$941='Analítico Cx.'!$B39)*(Diário!$B$4:$B$941&gt;=K$4)*(Diário!$B$4:$B$941&lt;=EOMONTH(K$4,0))*(Diário!$F$4:$F$941))</f>
        <v>0</v>
      </c>
      <c r="L39" s="102">
        <f>SUMPRODUCT((Diário!$E$4:$E$941='Analítico Cx.'!$B39)*(Diário!$B$4:$B$941&gt;=L$4)*(Diário!$B$4:$B$941&lt;=EOMONTH(L$4,0))*(Diário!$F$4:$F$941))</f>
        <v>0</v>
      </c>
      <c r="M39" s="102">
        <f>SUMPRODUCT((Diário!$E$4:$E$941='Analítico Cx.'!$B39)*(Diário!$B$4:$B$941&gt;=M$4)*(Diário!$B$4:$B$941&lt;=EOMONTH(M$4,0))*(Diário!$F$4:$F$941))</f>
        <v>0</v>
      </c>
      <c r="N39" s="102">
        <f>SUMPRODUCT((Diário!$E$4:$E$941='Analítico Cx.'!$B39)*(Diário!$B$4:$B$941&gt;=N$4)*(Diário!$B$4:$B$941&lt;=EOMONTH(N$4,0))*(Diário!$F$4:$F$941))</f>
        <v>0</v>
      </c>
      <c r="O39" s="103">
        <f t="shared" si="9"/>
        <v>15383.880000000001</v>
      </c>
      <c r="P39" s="95">
        <f t="shared" si="8"/>
        <v>2.2874355259767363E-2</v>
      </c>
    </row>
    <row r="40" spans="1:16" ht="23.25" customHeight="1" x14ac:dyDescent="0.25">
      <c r="A40" s="40" t="s">
        <v>223</v>
      </c>
      <c r="B40" s="39" t="s">
        <v>244</v>
      </c>
      <c r="C40" s="102">
        <f>SUMPRODUCT((Diário!$E$4:$E$941='Analítico Cx.'!$B40)*(Diário!$B$4:$B$941&gt;=C$4)*(Diário!$B$4:$B$941&lt;=EOMONTH(C$4,0))*(Diário!$F$4:$F$941))</f>
        <v>563.54999999999995</v>
      </c>
      <c r="D40" s="102">
        <f>SUMPRODUCT((Diário!$E$4:$E$941='Analítico Cx.'!$B40)*(Diário!$B$4:$B$941&gt;=D$4)*(Diário!$B$4:$B$941&lt;=EOMONTH(D$4,0))*(Diário!$F$4:$F$941))</f>
        <v>0</v>
      </c>
      <c r="E40" s="102">
        <f>SUMPRODUCT((Diário!$E$4:$E$941='Analítico Cx.'!$B40)*(Diário!$B$4:$B$941&gt;=E$4)*(Diário!$B$4:$B$941&lt;=EOMONTH(E$4,0))*(Diário!$F$4:$F$941))</f>
        <v>800.72</v>
      </c>
      <c r="F40" s="102">
        <f>SUMPRODUCT((Diário!$E$4:$E$941='Analítico Cx.'!$B40)*(Diário!$B$4:$B$941&gt;=F$4)*(Diário!$B$4:$B$941&lt;=EOMONTH(F$4,0))*(Diário!$F$4:$F$941))</f>
        <v>330.7</v>
      </c>
      <c r="G40" s="102">
        <f>SUMPRODUCT((Diário!$E$4:$E$941='Analítico Cx.'!$B40)*(Diário!$B$4:$B$941&gt;=G$4)*(Diário!$B$4:$B$941&lt;=EOMONTH(G$4,0))*(Diário!$F$4:$F$941))</f>
        <v>3432.9799999999996</v>
      </c>
      <c r="H40" s="102">
        <f>SUMPRODUCT((Diário!$E$4:$E$941='Analítico Cx.'!$B40)*(Diário!$B$4:$B$941&gt;=H$4)*(Diário!$B$4:$B$941&lt;=EOMONTH(H$4,0))*(Diário!$F$4:$F$941))</f>
        <v>0</v>
      </c>
      <c r="I40" s="102">
        <f>SUMPRODUCT((Diário!$E$4:$E$941='Analítico Cx.'!$B40)*(Diário!$B$4:$B$941&gt;=I$4)*(Diário!$B$4:$B$941&lt;=EOMONTH(I$4,0))*(Diário!$F$4:$F$941))</f>
        <v>0</v>
      </c>
      <c r="J40" s="102">
        <f>SUMPRODUCT((Diário!$E$4:$E$941='Analítico Cx.'!$B40)*(Diário!$B$4:$B$941&gt;=J$4)*(Diário!$B$4:$B$941&lt;=EOMONTH(J$4,0))*(Diário!$F$4:$F$941))</f>
        <v>0</v>
      </c>
      <c r="K40" s="102">
        <f>SUMPRODUCT((Diário!$E$4:$E$941='Analítico Cx.'!$B40)*(Diário!$B$4:$B$941&gt;=K$4)*(Diário!$B$4:$B$941&lt;=EOMONTH(K$4,0))*(Diário!$F$4:$F$941))</f>
        <v>0</v>
      </c>
      <c r="L40" s="102">
        <f>SUMPRODUCT((Diário!$E$4:$E$941='Analítico Cx.'!$B40)*(Diário!$B$4:$B$941&gt;=L$4)*(Diário!$B$4:$B$941&lt;=EOMONTH(L$4,0))*(Diário!$F$4:$F$941))</f>
        <v>0</v>
      </c>
      <c r="M40" s="102">
        <f>SUMPRODUCT((Diário!$E$4:$E$941='Analítico Cx.'!$B40)*(Diário!$B$4:$B$941&gt;=M$4)*(Diário!$B$4:$B$941&lt;=EOMONTH(M$4,0))*(Diário!$F$4:$F$941))</f>
        <v>0</v>
      </c>
      <c r="N40" s="102">
        <f>SUMPRODUCT((Diário!$E$4:$E$941='Analítico Cx.'!$B40)*(Diário!$B$4:$B$941&gt;=N$4)*(Diário!$B$4:$B$941&lt;=EOMONTH(N$4,0))*(Diário!$F$4:$F$941))</f>
        <v>0</v>
      </c>
      <c r="O40" s="103">
        <f t="shared" si="9"/>
        <v>5127.95</v>
      </c>
      <c r="P40" s="95">
        <f t="shared" si="8"/>
        <v>7.6247702175474604E-3</v>
      </c>
    </row>
    <row r="41" spans="1:16" ht="23.25" customHeight="1" x14ac:dyDescent="0.25">
      <c r="A41" s="40" t="s">
        <v>224</v>
      </c>
      <c r="B41" s="39" t="s">
        <v>439</v>
      </c>
      <c r="C41" s="102">
        <f>SUMPRODUCT((Diário!$E$4:$E$941='Analítico Cx.'!$B41)*(Diário!$B$4:$B$941&gt;=C$4)*(Diário!$B$4:$B$941&lt;=EOMONTH(C$4,0))*(Diário!$F$4:$F$941))</f>
        <v>0</v>
      </c>
      <c r="D41" s="102">
        <f>SUMPRODUCT((Diário!$E$4:$E$941='Analítico Cx.'!$B41)*(Diário!$B$4:$B$941&gt;=D$4)*(Diário!$B$4:$B$941&lt;=EOMONTH(D$4,0))*(Diário!$F$4:$F$941))</f>
        <v>0</v>
      </c>
      <c r="E41" s="102">
        <f>SUMPRODUCT((Diário!$E$4:$E$941='Analítico Cx.'!$B41)*(Diário!$B$4:$B$941&gt;=E$4)*(Diário!$B$4:$B$941&lt;=EOMONTH(E$4,0))*(Diário!$F$4:$F$941))</f>
        <v>0</v>
      </c>
      <c r="F41" s="102">
        <f>SUMPRODUCT((Diário!$E$4:$E$941='Analítico Cx.'!$B41)*(Diário!$B$4:$B$941&gt;=F$4)*(Diário!$B$4:$B$941&lt;=EOMONTH(F$4,0))*(Diário!$F$4:$F$941))</f>
        <v>0</v>
      </c>
      <c r="G41" s="102">
        <f>SUMPRODUCT((Diário!$E$4:$E$941='Analítico Cx.'!$B41)*(Diário!$B$4:$B$941&gt;=G$4)*(Diário!$B$4:$B$941&lt;=EOMONTH(G$4,0))*(Diário!$F$4:$F$941))</f>
        <v>10035</v>
      </c>
      <c r="H41" s="102">
        <f>SUMPRODUCT((Diário!$E$4:$E$941='Analítico Cx.'!$B41)*(Diário!$B$4:$B$941&gt;=H$4)*(Diário!$B$4:$B$941&lt;=EOMONTH(H$4,0))*(Diário!$F$4:$F$941))</f>
        <v>0</v>
      </c>
      <c r="I41" s="102">
        <f>SUMPRODUCT((Diário!$E$4:$E$941='Analítico Cx.'!$B41)*(Diário!$B$4:$B$941&gt;=I$4)*(Diário!$B$4:$B$941&lt;=EOMONTH(I$4,0))*(Diário!$F$4:$F$941))</f>
        <v>0</v>
      </c>
      <c r="J41" s="102">
        <f>SUMPRODUCT((Diário!$E$4:$E$941='Analítico Cx.'!$B41)*(Diário!$B$4:$B$941&gt;=J$4)*(Diário!$B$4:$B$941&lt;=EOMONTH(J$4,0))*(Diário!$F$4:$F$941))</f>
        <v>0</v>
      </c>
      <c r="K41" s="102">
        <f>SUMPRODUCT((Diário!$E$4:$E$941='Analítico Cx.'!$B41)*(Diário!$B$4:$B$941&gt;=K$4)*(Diário!$B$4:$B$941&lt;=EOMONTH(K$4,0))*(Diário!$F$4:$F$941))</f>
        <v>0</v>
      </c>
      <c r="L41" s="102">
        <f>SUMPRODUCT((Diário!$E$4:$E$941='Analítico Cx.'!$B41)*(Diário!$B$4:$B$941&gt;=L$4)*(Diário!$B$4:$B$941&lt;=EOMONTH(L$4,0))*(Diário!$F$4:$F$941))</f>
        <v>0</v>
      </c>
      <c r="M41" s="102">
        <f>SUMPRODUCT((Diário!$E$4:$E$941='Analítico Cx.'!$B41)*(Diário!$B$4:$B$941&gt;=M$4)*(Diário!$B$4:$B$941&lt;=EOMONTH(M$4,0))*(Diário!$F$4:$F$941))</f>
        <v>0</v>
      </c>
      <c r="N41" s="102">
        <f>SUMPRODUCT((Diário!$E$4:$E$941='Analítico Cx.'!$B41)*(Diário!$B$4:$B$941&gt;=N$4)*(Diário!$B$4:$B$941&lt;=EOMONTH(N$4,0))*(Diário!$F$4:$F$941))</f>
        <v>0</v>
      </c>
      <c r="O41" s="103">
        <f t="shared" si="9"/>
        <v>10035</v>
      </c>
      <c r="P41" s="95">
        <f t="shared" si="8"/>
        <v>1.4921083304846726E-2</v>
      </c>
    </row>
    <row r="42" spans="1:16" ht="23.25" customHeight="1" x14ac:dyDescent="0.25">
      <c r="A42" s="40" t="s">
        <v>225</v>
      </c>
      <c r="B42" s="39" t="s">
        <v>160</v>
      </c>
      <c r="C42" s="102">
        <f>SUMPRODUCT((Diário!$E$4:$E$941='Analítico Cx.'!$B42)*(Diário!$B$4:$B$941&gt;=C$4)*(Diário!$B$4:$B$941&lt;=EOMONTH(C$4,0))*(Diário!$F$4:$F$941))</f>
        <v>0</v>
      </c>
      <c r="D42" s="102">
        <f>SUMPRODUCT((Diário!$E$4:$E$941='Analítico Cx.'!$B42)*(Diário!$B$4:$B$941&gt;=D$4)*(Diário!$B$4:$B$941&lt;=EOMONTH(D$4,0))*(Diário!$F$4:$F$941))</f>
        <v>0</v>
      </c>
      <c r="E42" s="102">
        <f>SUMPRODUCT((Diário!$E$4:$E$941='Analítico Cx.'!$B42)*(Diário!$B$4:$B$941&gt;=E$4)*(Diário!$B$4:$B$941&lt;=EOMONTH(E$4,0))*(Diário!$F$4:$F$941))</f>
        <v>0</v>
      </c>
      <c r="F42" s="102">
        <f>SUMPRODUCT((Diário!$E$4:$E$941='Analítico Cx.'!$B42)*(Diário!$B$4:$B$941&gt;=F$4)*(Diário!$B$4:$B$941&lt;=EOMONTH(F$4,0))*(Diário!$F$4:$F$941))</f>
        <v>0</v>
      </c>
      <c r="G42" s="102">
        <f>SUMPRODUCT((Diário!$E$4:$E$941='Analítico Cx.'!$B42)*(Diário!$B$4:$B$941&gt;=G$4)*(Diário!$B$4:$B$941&lt;=EOMONTH(G$4,0))*(Diário!$F$4:$F$941))</f>
        <v>0</v>
      </c>
      <c r="H42" s="102">
        <f>SUMPRODUCT((Diário!$E$4:$E$941='Analítico Cx.'!$B42)*(Diário!$B$4:$B$941&gt;=H$4)*(Diário!$B$4:$B$941&lt;=EOMONTH(H$4,0))*(Diário!$F$4:$F$941))</f>
        <v>0</v>
      </c>
      <c r="I42" s="102">
        <f>SUMPRODUCT((Diário!$E$4:$E$941='Analítico Cx.'!$B42)*(Diário!$B$4:$B$941&gt;=I$4)*(Diário!$B$4:$B$941&lt;=EOMONTH(I$4,0))*(Diário!$F$4:$F$941))</f>
        <v>0</v>
      </c>
      <c r="J42" s="102">
        <f>SUMPRODUCT((Diário!$E$4:$E$941='Analítico Cx.'!$B42)*(Diário!$B$4:$B$941&gt;=J$4)*(Diário!$B$4:$B$941&lt;=EOMONTH(J$4,0))*(Diário!$F$4:$F$941))</f>
        <v>0</v>
      </c>
      <c r="K42" s="102">
        <f>SUMPRODUCT((Diário!$E$4:$E$941='Analítico Cx.'!$B42)*(Diário!$B$4:$B$941&gt;=K$4)*(Diário!$B$4:$B$941&lt;=EOMONTH(K$4,0))*(Diário!$F$4:$F$941))</f>
        <v>0</v>
      </c>
      <c r="L42" s="102">
        <f>SUMPRODUCT((Diário!$E$4:$E$941='Analítico Cx.'!$B42)*(Diário!$B$4:$B$941&gt;=L$4)*(Diário!$B$4:$B$941&lt;=EOMONTH(L$4,0))*(Diário!$F$4:$F$941))</f>
        <v>0</v>
      </c>
      <c r="M42" s="102">
        <f>SUMPRODUCT((Diário!$E$4:$E$941='Analítico Cx.'!$B42)*(Diário!$B$4:$B$941&gt;=M$4)*(Diário!$B$4:$B$941&lt;=EOMONTH(M$4,0))*(Diário!$F$4:$F$941))</f>
        <v>0</v>
      </c>
      <c r="N42" s="102">
        <f>SUMPRODUCT((Diário!$E$4:$E$941='Analítico Cx.'!$B42)*(Diário!$B$4:$B$941&gt;=N$4)*(Diário!$B$4:$B$941&lt;=EOMONTH(N$4,0))*(Diário!$F$4:$F$941))</f>
        <v>0</v>
      </c>
      <c r="O42" s="103">
        <f t="shared" si="9"/>
        <v>0</v>
      </c>
      <c r="P42" s="95">
        <f t="shared" si="8"/>
        <v>0</v>
      </c>
    </row>
    <row r="43" spans="1:16" ht="23.25" customHeight="1" x14ac:dyDescent="0.25">
      <c r="A43" s="40" t="s">
        <v>226</v>
      </c>
      <c r="B43" s="39" t="s">
        <v>157</v>
      </c>
      <c r="C43" s="102">
        <f>SUMPRODUCT((Diário!$E$4:$E$941='Analítico Cx.'!$B43)*(Diário!$B$4:$B$941&gt;=C$4)*(Diário!$B$4:$B$941&lt;=EOMONTH(C$4,0))*(Diário!$F$4:$F$941))</f>
        <v>0</v>
      </c>
      <c r="D43" s="102">
        <f>SUMPRODUCT((Diário!$E$4:$E$941='Analítico Cx.'!$B43)*(Diário!$B$4:$B$941&gt;=D$4)*(Diário!$B$4:$B$941&lt;=EOMONTH(D$4,0))*(Diário!$F$4:$F$941))</f>
        <v>0</v>
      </c>
      <c r="E43" s="102">
        <f>SUMPRODUCT((Diário!$E$4:$E$941='Analítico Cx.'!$B43)*(Diário!$B$4:$B$941&gt;=E$4)*(Diário!$B$4:$B$941&lt;=EOMONTH(E$4,0))*(Diário!$F$4:$F$941))</f>
        <v>0</v>
      </c>
      <c r="F43" s="102">
        <f>SUMPRODUCT((Diário!$E$4:$E$941='Analítico Cx.'!$B43)*(Diário!$B$4:$B$941&gt;=F$4)*(Diário!$B$4:$B$941&lt;=EOMONTH(F$4,0))*(Diário!$F$4:$F$941))</f>
        <v>0</v>
      </c>
      <c r="G43" s="102">
        <f>SUMPRODUCT((Diário!$E$4:$E$941='Analítico Cx.'!$B43)*(Diário!$B$4:$B$941&gt;=G$4)*(Diário!$B$4:$B$941&lt;=EOMONTH(G$4,0))*(Diário!$F$4:$F$941))</f>
        <v>0</v>
      </c>
      <c r="H43" s="102">
        <f>SUMPRODUCT((Diário!$E$4:$E$941='Analítico Cx.'!$B43)*(Diário!$B$4:$B$941&gt;=H$4)*(Diário!$B$4:$B$941&lt;=EOMONTH(H$4,0))*(Diário!$F$4:$F$941))</f>
        <v>0</v>
      </c>
      <c r="I43" s="102">
        <f>SUMPRODUCT((Diário!$E$4:$E$941='Analítico Cx.'!$B43)*(Diário!$B$4:$B$941&gt;=I$4)*(Diário!$B$4:$B$941&lt;=EOMONTH(I$4,0))*(Diário!$F$4:$F$941))</f>
        <v>0</v>
      </c>
      <c r="J43" s="102">
        <f>SUMPRODUCT((Diário!$E$4:$E$941='Analítico Cx.'!$B43)*(Diário!$B$4:$B$941&gt;=J$4)*(Diário!$B$4:$B$941&lt;=EOMONTH(J$4,0))*(Diário!$F$4:$F$941))</f>
        <v>0</v>
      </c>
      <c r="K43" s="102">
        <f>SUMPRODUCT((Diário!$E$4:$E$941='Analítico Cx.'!$B43)*(Diário!$B$4:$B$941&gt;=K$4)*(Diário!$B$4:$B$941&lt;=EOMONTH(K$4,0))*(Diário!$F$4:$F$941))</f>
        <v>0</v>
      </c>
      <c r="L43" s="102">
        <f>SUMPRODUCT((Diário!$E$4:$E$941='Analítico Cx.'!$B43)*(Diário!$B$4:$B$941&gt;=L$4)*(Diário!$B$4:$B$941&lt;=EOMONTH(L$4,0))*(Diário!$F$4:$F$941))</f>
        <v>0</v>
      </c>
      <c r="M43" s="102">
        <f>SUMPRODUCT((Diário!$E$4:$E$941='Analítico Cx.'!$B43)*(Diário!$B$4:$B$941&gt;=M$4)*(Diário!$B$4:$B$941&lt;=EOMONTH(M$4,0))*(Diário!$F$4:$F$941))</f>
        <v>0</v>
      </c>
      <c r="N43" s="102">
        <f>SUMPRODUCT((Diário!$E$4:$E$941='Analítico Cx.'!$B43)*(Diário!$B$4:$B$941&gt;=N$4)*(Diário!$B$4:$B$941&lt;=EOMONTH(N$4,0))*(Diário!$F$4:$F$941))</f>
        <v>0</v>
      </c>
      <c r="O43" s="103">
        <f t="shared" si="9"/>
        <v>0</v>
      </c>
      <c r="P43" s="95">
        <f t="shared" si="8"/>
        <v>0</v>
      </c>
    </row>
    <row r="44" spans="1:16" s="21" customFormat="1" ht="23.25" customHeight="1" x14ac:dyDescent="0.25">
      <c r="A44" s="40" t="s">
        <v>227</v>
      </c>
      <c r="B44" s="38" t="s">
        <v>264</v>
      </c>
      <c r="C44" s="102">
        <f>SUMPRODUCT((Diário!$E$4:$E$941='Analítico Cx.'!$B44)*(Diário!$B$4:$B$941&gt;=C$4)*(Diário!$B$4:$B$941&lt;=EOMONTH(C$4,0))*(Diário!$F$4:$F$941))</f>
        <v>0</v>
      </c>
      <c r="D44" s="102">
        <f>SUMPRODUCT((Diário!$E$4:$E$941='Analítico Cx.'!$B44)*(Diário!$B$4:$B$941&gt;=D$4)*(Diário!$B$4:$B$941&lt;=EOMONTH(D$4,0))*(Diário!$F$4:$F$941))</f>
        <v>0</v>
      </c>
      <c r="E44" s="102">
        <f>SUMPRODUCT((Diário!$E$4:$E$941='Analítico Cx.'!$B44)*(Diário!$B$4:$B$941&gt;=E$4)*(Diário!$B$4:$B$941&lt;=EOMONTH(E$4,0))*(Diário!$F$4:$F$941))</f>
        <v>0</v>
      </c>
      <c r="F44" s="102">
        <f>SUMPRODUCT((Diário!$E$4:$E$941='Analítico Cx.'!$B44)*(Diário!$B$4:$B$941&gt;=F$4)*(Diário!$B$4:$B$941&lt;=EOMONTH(F$4,0))*(Diário!$F$4:$F$941))</f>
        <v>0</v>
      </c>
      <c r="G44" s="102">
        <f>SUMPRODUCT((Diário!$E$4:$E$941='Analítico Cx.'!$B44)*(Diário!$B$4:$B$941&gt;=G$4)*(Diário!$B$4:$B$941&lt;=EOMONTH(G$4,0))*(Diário!$F$4:$F$941))</f>
        <v>0</v>
      </c>
      <c r="H44" s="102">
        <f>SUMPRODUCT((Diário!$E$4:$E$941='Analítico Cx.'!$B44)*(Diário!$B$4:$B$941&gt;=H$4)*(Diário!$B$4:$B$941&lt;=EOMONTH(H$4,0))*(Diário!$F$4:$F$941))</f>
        <v>0</v>
      </c>
      <c r="I44" s="102">
        <f>SUMPRODUCT((Diário!$E$4:$E$941='Analítico Cx.'!$B44)*(Diário!$B$4:$B$941&gt;=I$4)*(Diário!$B$4:$B$941&lt;=EOMONTH(I$4,0))*(Diário!$F$4:$F$941))</f>
        <v>0</v>
      </c>
      <c r="J44" s="102">
        <f>SUMPRODUCT((Diário!$E$4:$E$941='Analítico Cx.'!$B44)*(Diário!$B$4:$B$941&gt;=J$4)*(Diário!$B$4:$B$941&lt;=EOMONTH(J$4,0))*(Diário!$F$4:$F$941))</f>
        <v>0</v>
      </c>
      <c r="K44" s="102">
        <f>SUMPRODUCT((Diário!$E$4:$E$941='Analítico Cx.'!$B44)*(Diário!$B$4:$B$941&gt;=K$4)*(Diário!$B$4:$B$941&lt;=EOMONTH(K$4,0))*(Diário!$F$4:$F$941))</f>
        <v>0</v>
      </c>
      <c r="L44" s="102">
        <f>SUMPRODUCT((Diário!$E$4:$E$941='Analítico Cx.'!$B44)*(Diário!$B$4:$B$941&gt;=L$4)*(Diário!$B$4:$B$941&lt;=EOMONTH(L$4,0))*(Diário!$F$4:$F$941))</f>
        <v>0</v>
      </c>
      <c r="M44" s="102">
        <f>SUMPRODUCT((Diário!$E$4:$E$941='Analítico Cx.'!$B44)*(Diário!$B$4:$B$941&gt;=M$4)*(Diário!$B$4:$B$941&lt;=EOMONTH(M$4,0))*(Diário!$F$4:$F$941))</f>
        <v>0</v>
      </c>
      <c r="N44" s="102">
        <f>SUMPRODUCT((Diário!$E$4:$E$941='Analítico Cx.'!$B44)*(Diário!$B$4:$B$941&gt;=N$4)*(Diário!$B$4:$B$941&lt;=EOMONTH(N$4,0))*(Diário!$F$4:$F$941))</f>
        <v>0</v>
      </c>
      <c r="O44" s="103">
        <f t="shared" si="9"/>
        <v>0</v>
      </c>
      <c r="P44" s="95">
        <f t="shared" si="8"/>
        <v>0</v>
      </c>
    </row>
    <row r="45" spans="1:16" ht="23.25" customHeight="1" x14ac:dyDescent="0.25">
      <c r="A45" s="17"/>
      <c r="B45" s="18" t="s">
        <v>100</v>
      </c>
      <c r="C45" s="104">
        <f t="shared" ref="C45:O45" si="10">SUBTOTAL(109,C34:C44)</f>
        <v>7274.37</v>
      </c>
      <c r="D45" s="104">
        <f t="shared" si="10"/>
        <v>4164.04</v>
      </c>
      <c r="E45" s="104">
        <f t="shared" si="10"/>
        <v>7313.63</v>
      </c>
      <c r="F45" s="104">
        <f t="shared" si="10"/>
        <v>5356.93</v>
      </c>
      <c r="G45" s="104">
        <f t="shared" si="10"/>
        <v>38618.850000000006</v>
      </c>
      <c r="H45" s="104">
        <f t="shared" si="10"/>
        <v>0</v>
      </c>
      <c r="I45" s="104">
        <f t="shared" si="10"/>
        <v>0</v>
      </c>
      <c r="J45" s="104">
        <f t="shared" si="10"/>
        <v>0</v>
      </c>
      <c r="K45" s="104">
        <f t="shared" si="10"/>
        <v>0</v>
      </c>
      <c r="L45" s="104">
        <f t="shared" si="10"/>
        <v>0</v>
      </c>
      <c r="M45" s="104">
        <f t="shared" si="10"/>
        <v>0</v>
      </c>
      <c r="N45" s="104">
        <f t="shared" si="10"/>
        <v>0</v>
      </c>
      <c r="O45" s="104">
        <f t="shared" si="10"/>
        <v>62727.819999999992</v>
      </c>
      <c r="P45" s="97">
        <f t="shared" si="8"/>
        <v>9.3270256876076776E-2</v>
      </c>
    </row>
    <row r="46" spans="1:16" ht="23.25" customHeight="1" x14ac:dyDescent="0.25">
      <c r="A46" s="202" t="s">
        <v>14</v>
      </c>
      <c r="B46" s="218" t="s">
        <v>35</v>
      </c>
      <c r="C46" s="220"/>
      <c r="D46" s="220"/>
      <c r="E46" s="220"/>
      <c r="F46" s="220"/>
      <c r="G46" s="220"/>
      <c r="H46" s="220"/>
      <c r="I46" s="220"/>
      <c r="J46" s="220"/>
      <c r="K46" s="220"/>
      <c r="L46" s="220"/>
      <c r="M46" s="220"/>
      <c r="N46" s="220"/>
      <c r="O46" s="220"/>
      <c r="P46" s="203">
        <f t="shared" si="8"/>
        <v>0</v>
      </c>
    </row>
    <row r="47" spans="1:16" ht="23.25" customHeight="1" x14ac:dyDescent="0.25">
      <c r="A47" s="201" t="s">
        <v>95</v>
      </c>
      <c r="B47" s="39" t="s">
        <v>146</v>
      </c>
      <c r="C47" s="102">
        <f>SUMPRODUCT((Diário!$E$4:$E$941='Analítico Cx.'!$B47)*(Diário!$B$4:$B$941&gt;=C$4)*(Diário!$B$4:$B$941&lt;=EOMONTH(C$4,0))*(Diário!$F$4:$F$941))</f>
        <v>0</v>
      </c>
      <c r="D47" s="102">
        <f>SUMPRODUCT((Diário!$E$4:$E$941='Analítico Cx.'!$B47)*(Diário!$B$4:$B$941&gt;=D$4)*(Diário!$B$4:$B$941&lt;=EOMONTH(D$4,0))*(Diário!$F$4:$F$941))</f>
        <v>0</v>
      </c>
      <c r="E47" s="102">
        <f>SUMPRODUCT((Diário!$E$4:$E$941='Analítico Cx.'!$B47)*(Diário!$B$4:$B$941&gt;=E$4)*(Diário!$B$4:$B$941&lt;=EOMONTH(E$4,0))*(Diário!$F$4:$F$941))</f>
        <v>136.80000000000001</v>
      </c>
      <c r="F47" s="102">
        <f>SUMPRODUCT((Diário!$E$4:$E$941='Analítico Cx.'!$B47)*(Diário!$B$4:$B$941&gt;=F$4)*(Diário!$B$4:$B$941&lt;=EOMONTH(F$4,0))*(Diário!$F$4:$F$941))</f>
        <v>581.4</v>
      </c>
      <c r="G47" s="102">
        <f>SUMPRODUCT((Diário!$E$4:$E$941='Analítico Cx.'!$B47)*(Diário!$B$4:$B$941&gt;=G$4)*(Diário!$B$4:$B$941&lt;=EOMONTH(G$4,0))*(Diário!$F$4:$F$941))</f>
        <v>0</v>
      </c>
      <c r="H47" s="102">
        <f>SUMPRODUCT((Diário!$E$4:$E$941='Analítico Cx.'!$B47)*(Diário!$B$4:$B$941&gt;=H$4)*(Diário!$B$4:$B$941&lt;=EOMONTH(H$4,0))*(Diário!$F$4:$F$941))</f>
        <v>0</v>
      </c>
      <c r="I47" s="102">
        <f>SUMPRODUCT((Diário!$E$4:$E$941='Analítico Cx.'!$B47)*(Diário!$B$4:$B$941&gt;=I$4)*(Diário!$B$4:$B$941&lt;=EOMONTH(I$4,0))*(Diário!$F$4:$F$941))</f>
        <v>0</v>
      </c>
      <c r="J47" s="102">
        <f>SUMPRODUCT((Diário!$E$4:$E$941='Analítico Cx.'!$B47)*(Diário!$B$4:$B$941&gt;=J$4)*(Diário!$B$4:$B$941&lt;=EOMONTH(J$4,0))*(Diário!$F$4:$F$941))</f>
        <v>0</v>
      </c>
      <c r="K47" s="102">
        <f>SUMPRODUCT((Diário!$E$4:$E$941='Analítico Cx.'!$B47)*(Diário!$B$4:$B$941&gt;=K$4)*(Diário!$B$4:$B$941&lt;=EOMONTH(K$4,0))*(Diário!$F$4:$F$941))</f>
        <v>0</v>
      </c>
      <c r="L47" s="102">
        <f>SUMPRODUCT((Diário!$E$4:$E$941='Analítico Cx.'!$B47)*(Diário!$B$4:$B$941&gt;=L$4)*(Diário!$B$4:$B$941&lt;=EOMONTH(L$4,0))*(Diário!$F$4:$F$941))</f>
        <v>0</v>
      </c>
      <c r="M47" s="102">
        <f>SUMPRODUCT((Diário!$E$4:$E$941='Analítico Cx.'!$B47)*(Diário!$B$4:$B$941&gt;=M$4)*(Diário!$B$4:$B$941&lt;=EOMONTH(M$4,0))*(Diário!$F$4:$F$941))</f>
        <v>0</v>
      </c>
      <c r="N47" s="102">
        <f>SUMPRODUCT((Diário!$E$4:$E$941='Analítico Cx.'!$B47)*(Diário!$B$4:$B$941&gt;=N$4)*(Diário!$B$4:$B$941&lt;=EOMONTH(N$4,0))*(Diário!$F$4:$F$941))</f>
        <v>0</v>
      </c>
      <c r="O47" s="103">
        <f>SUM(C47:N47)</f>
        <v>718.2</v>
      </c>
      <c r="P47" s="95">
        <f t="shared" si="8"/>
        <v>1.067894571952259E-3</v>
      </c>
    </row>
    <row r="48" spans="1:16" ht="23.25" customHeight="1" x14ac:dyDescent="0.25">
      <c r="A48" s="201" t="s">
        <v>96</v>
      </c>
      <c r="B48" s="39" t="s">
        <v>6</v>
      </c>
      <c r="C48" s="102">
        <f>SUMPRODUCT((Diário!$E$4:$E$941='Analítico Cx.'!$B48)*(Diário!$B$4:$B$941&gt;=C$4)*(Diário!$B$4:$B$941&lt;=EOMONTH(C$4,0))*(Diário!$F$4:$F$941))</f>
        <v>4081</v>
      </c>
      <c r="D48" s="102">
        <f>SUMPRODUCT((Diário!$E$4:$E$941='Analítico Cx.'!$B48)*(Diário!$B$4:$B$941&gt;=D$4)*(Diário!$B$4:$B$941&lt;=EOMONTH(D$4,0))*(Diário!$F$4:$F$941))</f>
        <v>4305</v>
      </c>
      <c r="E48" s="102">
        <f>SUMPRODUCT((Diário!$E$4:$E$941='Analítico Cx.'!$B48)*(Diário!$B$4:$B$941&gt;=E$4)*(Diário!$B$4:$B$941&lt;=EOMONTH(E$4,0))*(Diário!$F$4:$F$941))</f>
        <v>3970</v>
      </c>
      <c r="F48" s="102">
        <f>SUMPRODUCT((Diário!$E$4:$E$941='Analítico Cx.'!$B48)*(Diário!$B$4:$B$941&gt;=F$4)*(Diário!$B$4:$B$941&lt;=EOMONTH(F$4,0))*(Diário!$F$4:$F$941))</f>
        <v>140</v>
      </c>
      <c r="G48" s="102">
        <f>SUMPRODUCT((Diário!$E$4:$E$941='Analítico Cx.'!$B48)*(Diário!$B$4:$B$941&gt;=G$4)*(Diário!$B$4:$B$941&lt;=EOMONTH(G$4,0))*(Diário!$F$4:$F$941))</f>
        <v>0</v>
      </c>
      <c r="H48" s="102">
        <f>SUMPRODUCT((Diário!$E$4:$E$941='Analítico Cx.'!$B48)*(Diário!$B$4:$B$941&gt;=H$4)*(Diário!$B$4:$B$941&lt;=EOMONTH(H$4,0))*(Diário!$F$4:$F$941))</f>
        <v>0</v>
      </c>
      <c r="I48" s="102">
        <f>SUMPRODUCT((Diário!$E$4:$E$941='Analítico Cx.'!$B48)*(Diário!$B$4:$B$941&gt;=I$4)*(Diário!$B$4:$B$941&lt;=EOMONTH(I$4,0))*(Diário!$F$4:$F$941))</f>
        <v>0</v>
      </c>
      <c r="J48" s="102">
        <f>SUMPRODUCT((Diário!$E$4:$E$941='Analítico Cx.'!$B48)*(Diário!$B$4:$B$941&gt;=J$4)*(Diário!$B$4:$B$941&lt;=EOMONTH(J$4,0))*(Diário!$F$4:$F$941))</f>
        <v>0</v>
      </c>
      <c r="K48" s="102">
        <f>SUMPRODUCT((Diário!$E$4:$E$941='Analítico Cx.'!$B48)*(Diário!$B$4:$B$941&gt;=K$4)*(Diário!$B$4:$B$941&lt;=EOMONTH(K$4,0))*(Diário!$F$4:$F$941))</f>
        <v>0</v>
      </c>
      <c r="L48" s="102">
        <f>SUMPRODUCT((Diário!$E$4:$E$941='Analítico Cx.'!$B48)*(Diário!$B$4:$B$941&gt;=L$4)*(Diário!$B$4:$B$941&lt;=EOMONTH(L$4,0))*(Diário!$F$4:$F$941))</f>
        <v>0</v>
      </c>
      <c r="M48" s="102">
        <f>SUMPRODUCT((Diário!$E$4:$E$941='Analítico Cx.'!$B48)*(Diário!$B$4:$B$941&gt;=M$4)*(Diário!$B$4:$B$941&lt;=EOMONTH(M$4,0))*(Diário!$F$4:$F$941))</f>
        <v>0</v>
      </c>
      <c r="N48" s="102">
        <f>SUMPRODUCT((Diário!$E$4:$E$941='Analítico Cx.'!$B48)*(Diário!$B$4:$B$941&gt;=N$4)*(Diário!$B$4:$B$941&lt;=EOMONTH(N$4,0))*(Diário!$F$4:$F$941))</f>
        <v>0</v>
      </c>
      <c r="O48" s="103">
        <f t="shared" ref="O48:O55" si="11">SUM(C48:N48)</f>
        <v>12496</v>
      </c>
      <c r="P48" s="95">
        <f t="shared" si="8"/>
        <v>1.8580354457136492E-2</v>
      </c>
    </row>
    <row r="49" spans="1:16" ht="23.25" customHeight="1" x14ac:dyDescent="0.25">
      <c r="A49" s="201" t="s">
        <v>97</v>
      </c>
      <c r="B49" s="39" t="s">
        <v>284</v>
      </c>
      <c r="C49" s="102">
        <f>SUMPRODUCT((Diário!$E$4:$E$941='Analítico Cx.'!$B49)*(Diário!$B$4:$B$941&gt;=C$4)*(Diário!$B$4:$B$941&lt;=EOMONTH(C$4,0))*(Diário!$F$4:$F$941))</f>
        <v>4161.7</v>
      </c>
      <c r="D49" s="102">
        <f>SUMPRODUCT((Diário!$E$4:$E$941='Analítico Cx.'!$B49)*(Diário!$B$4:$B$941&gt;=D$4)*(Diário!$B$4:$B$941&lt;=EOMONTH(D$4,0))*(Diário!$F$4:$F$941))</f>
        <v>4808.8</v>
      </c>
      <c r="E49" s="102">
        <f>SUMPRODUCT((Diário!$E$4:$E$941='Analítico Cx.'!$B49)*(Diário!$B$4:$B$941&gt;=E$4)*(Diário!$B$4:$B$941&lt;=EOMONTH(E$4,0))*(Diário!$F$4:$F$941))</f>
        <v>4808.8</v>
      </c>
      <c r="F49" s="102">
        <f>SUMPRODUCT((Diário!$E$4:$E$941='Analítico Cx.'!$B49)*(Diário!$B$4:$B$941&gt;=F$4)*(Diário!$B$4:$B$941&lt;=EOMONTH(F$4,0))*(Diário!$F$4:$F$941))</f>
        <v>4808.8</v>
      </c>
      <c r="G49" s="102">
        <f>SUMPRODUCT((Diário!$E$4:$E$941='Analítico Cx.'!$B49)*(Diário!$B$4:$B$941&gt;=G$4)*(Diário!$B$4:$B$941&lt;=EOMONTH(G$4,0))*(Diário!$F$4:$F$941))</f>
        <v>0</v>
      </c>
      <c r="H49" s="102">
        <f>SUMPRODUCT((Diário!$E$4:$E$941='Analítico Cx.'!$B49)*(Diário!$B$4:$B$941&gt;=H$4)*(Diário!$B$4:$B$941&lt;=EOMONTH(H$4,0))*(Diário!$F$4:$F$941))</f>
        <v>0</v>
      </c>
      <c r="I49" s="102">
        <f>SUMPRODUCT((Diário!$E$4:$E$941='Analítico Cx.'!$B49)*(Diário!$B$4:$B$941&gt;=I$4)*(Diário!$B$4:$B$941&lt;=EOMONTH(I$4,0))*(Diário!$F$4:$F$941))</f>
        <v>0</v>
      </c>
      <c r="J49" s="102">
        <f>SUMPRODUCT((Diário!$E$4:$E$941='Analítico Cx.'!$B49)*(Diário!$B$4:$B$941&gt;=J$4)*(Diário!$B$4:$B$941&lt;=EOMONTH(J$4,0))*(Diário!$F$4:$F$941))</f>
        <v>0</v>
      </c>
      <c r="K49" s="102">
        <f>SUMPRODUCT((Diário!$E$4:$E$941='Analítico Cx.'!$B49)*(Diário!$B$4:$B$941&gt;=K$4)*(Diário!$B$4:$B$941&lt;=EOMONTH(K$4,0))*(Diário!$F$4:$F$941))</f>
        <v>0</v>
      </c>
      <c r="L49" s="102">
        <f>SUMPRODUCT((Diário!$E$4:$E$941='Analítico Cx.'!$B49)*(Diário!$B$4:$B$941&gt;=L$4)*(Diário!$B$4:$B$941&lt;=EOMONTH(L$4,0))*(Diário!$F$4:$F$941))</f>
        <v>0</v>
      </c>
      <c r="M49" s="102">
        <f>SUMPRODUCT((Diário!$E$4:$E$941='Analítico Cx.'!$B49)*(Diário!$B$4:$B$941&gt;=M$4)*(Diário!$B$4:$B$941&lt;=EOMONTH(M$4,0))*(Diário!$F$4:$F$941))</f>
        <v>0</v>
      </c>
      <c r="N49" s="102">
        <f>SUMPRODUCT((Diário!$E$4:$E$941='Analítico Cx.'!$B49)*(Diário!$B$4:$B$941&gt;=N$4)*(Diário!$B$4:$B$941&lt;=EOMONTH(N$4,0))*(Diário!$F$4:$F$941))</f>
        <v>0</v>
      </c>
      <c r="O49" s="103">
        <f t="shared" si="11"/>
        <v>18588.099999999999</v>
      </c>
      <c r="P49" s="95">
        <f t="shared" si="8"/>
        <v>2.7638723326240299E-2</v>
      </c>
    </row>
    <row r="50" spans="1:16" ht="23.25" customHeight="1" x14ac:dyDescent="0.25">
      <c r="A50" s="201" t="s">
        <v>98</v>
      </c>
      <c r="B50" s="39" t="s">
        <v>8</v>
      </c>
      <c r="C50" s="102">
        <f>SUMPRODUCT((Diário!$E$4:$E$941='Analítico Cx.'!$B50)*(Diário!$B$4:$B$941&gt;=C$4)*(Diário!$B$4:$B$941&lt;=EOMONTH(C$4,0))*(Diário!$F$4:$F$941))</f>
        <v>49.7</v>
      </c>
      <c r="D50" s="102">
        <f>SUMPRODUCT((Diário!$E$4:$E$941='Analítico Cx.'!$B50)*(Diário!$B$4:$B$941&gt;=D$4)*(Diário!$B$4:$B$941&lt;=EOMONTH(D$4,0))*(Diário!$F$4:$F$941))</f>
        <v>51.9</v>
      </c>
      <c r="E50" s="102">
        <f>SUMPRODUCT((Diário!$E$4:$E$941='Analítico Cx.'!$B50)*(Diário!$B$4:$B$941&gt;=E$4)*(Diário!$B$4:$B$941&lt;=EOMONTH(E$4,0))*(Diário!$F$4:$F$941))</f>
        <v>51.9</v>
      </c>
      <c r="F50" s="102">
        <f>SUMPRODUCT((Diário!$E$4:$E$941='Analítico Cx.'!$B50)*(Diário!$B$4:$B$941&gt;=F$4)*(Diário!$B$4:$B$941&lt;=EOMONTH(F$4,0))*(Diário!$F$4:$F$941))</f>
        <v>51.9</v>
      </c>
      <c r="G50" s="102">
        <f>SUMPRODUCT((Diário!$E$4:$E$941='Analítico Cx.'!$B50)*(Diário!$B$4:$B$941&gt;=G$4)*(Diário!$B$4:$B$941&lt;=EOMONTH(G$4,0))*(Diário!$F$4:$F$941))</f>
        <v>0</v>
      </c>
      <c r="H50" s="102">
        <f>SUMPRODUCT((Diário!$E$4:$E$941='Analítico Cx.'!$B50)*(Diário!$B$4:$B$941&gt;=H$4)*(Diário!$B$4:$B$941&lt;=EOMONTH(H$4,0))*(Diário!$F$4:$F$941))</f>
        <v>0</v>
      </c>
      <c r="I50" s="102">
        <f>SUMPRODUCT((Diário!$E$4:$E$941='Analítico Cx.'!$B50)*(Diário!$B$4:$B$941&gt;=I$4)*(Diário!$B$4:$B$941&lt;=EOMONTH(I$4,0))*(Diário!$F$4:$F$941))</f>
        <v>0</v>
      </c>
      <c r="J50" s="102">
        <f>SUMPRODUCT((Diário!$E$4:$E$941='Analítico Cx.'!$B50)*(Diário!$B$4:$B$941&gt;=J$4)*(Diário!$B$4:$B$941&lt;=EOMONTH(J$4,0))*(Diário!$F$4:$F$941))</f>
        <v>0</v>
      </c>
      <c r="K50" s="102">
        <f>SUMPRODUCT((Diário!$E$4:$E$941='Analítico Cx.'!$B50)*(Diário!$B$4:$B$941&gt;=K$4)*(Diário!$B$4:$B$941&lt;=EOMONTH(K$4,0))*(Diário!$F$4:$F$941))</f>
        <v>0</v>
      </c>
      <c r="L50" s="102">
        <f>SUMPRODUCT((Diário!$E$4:$E$941='Analítico Cx.'!$B50)*(Diário!$B$4:$B$941&gt;=L$4)*(Diário!$B$4:$B$941&lt;=EOMONTH(L$4,0))*(Diário!$F$4:$F$941))</f>
        <v>0</v>
      </c>
      <c r="M50" s="102">
        <f>SUMPRODUCT((Diário!$E$4:$E$941='Analítico Cx.'!$B50)*(Diário!$B$4:$B$941&gt;=M$4)*(Diário!$B$4:$B$941&lt;=EOMONTH(M$4,0))*(Diário!$F$4:$F$941))</f>
        <v>0</v>
      </c>
      <c r="N50" s="102">
        <f>SUMPRODUCT((Diário!$E$4:$E$941='Analítico Cx.'!$B50)*(Diário!$B$4:$B$941&gt;=N$4)*(Diário!$B$4:$B$941&lt;=EOMONTH(N$4,0))*(Diário!$F$4:$F$941))</f>
        <v>0</v>
      </c>
      <c r="O50" s="103">
        <f t="shared" si="11"/>
        <v>205.4</v>
      </c>
      <c r="P50" s="95">
        <f t="shared" si="8"/>
        <v>3.0541011567668339E-4</v>
      </c>
    </row>
    <row r="51" spans="1:16" ht="23.25" customHeight="1" x14ac:dyDescent="0.25">
      <c r="A51" s="201" t="s">
        <v>99</v>
      </c>
      <c r="B51" s="39" t="s">
        <v>48</v>
      </c>
      <c r="C51" s="102">
        <f>SUMPRODUCT((Diário!$E$4:$E$941='Analítico Cx.'!$B51)*(Diário!$B$4:$B$941&gt;=C$4)*(Diário!$B$4:$B$941&lt;=EOMONTH(C$4,0))*(Diário!$F$4:$F$941))</f>
        <v>271.32</v>
      </c>
      <c r="D51" s="102">
        <f>SUMPRODUCT((Diário!$E$4:$E$941='Analítico Cx.'!$B51)*(Diário!$B$4:$B$941&gt;=D$4)*(Diário!$B$4:$B$941&lt;=EOMONTH(D$4,0))*(Diário!$F$4:$F$941))</f>
        <v>271.32</v>
      </c>
      <c r="E51" s="102">
        <f>SUMPRODUCT((Diário!$E$4:$E$941='Analítico Cx.'!$B51)*(Diário!$B$4:$B$941&gt;=E$4)*(Diário!$B$4:$B$941&lt;=EOMONTH(E$4,0))*(Diário!$F$4:$F$941))</f>
        <v>0</v>
      </c>
      <c r="F51" s="102">
        <f>SUMPRODUCT((Diário!$E$4:$E$941='Analítico Cx.'!$B51)*(Diário!$B$4:$B$941&gt;=F$4)*(Diário!$B$4:$B$941&lt;=EOMONTH(F$4,0))*(Diário!$F$4:$F$941))</f>
        <v>542.64</v>
      </c>
      <c r="G51" s="102">
        <f>SUMPRODUCT((Diário!$E$4:$E$941='Analítico Cx.'!$B51)*(Diário!$B$4:$B$941&gt;=G$4)*(Diário!$B$4:$B$941&lt;=EOMONTH(G$4,0))*(Diário!$F$4:$F$941))</f>
        <v>0</v>
      </c>
      <c r="H51" s="102">
        <f>SUMPRODUCT((Diário!$E$4:$E$941='Analítico Cx.'!$B51)*(Diário!$B$4:$B$941&gt;=H$4)*(Diário!$B$4:$B$941&lt;=EOMONTH(H$4,0))*(Diário!$F$4:$F$941))</f>
        <v>0</v>
      </c>
      <c r="I51" s="102">
        <f>SUMPRODUCT((Diário!$E$4:$E$941='Analítico Cx.'!$B51)*(Diário!$B$4:$B$941&gt;=I$4)*(Diário!$B$4:$B$941&lt;=EOMONTH(I$4,0))*(Diário!$F$4:$F$941))</f>
        <v>0</v>
      </c>
      <c r="J51" s="102">
        <f>SUMPRODUCT((Diário!$E$4:$E$941='Analítico Cx.'!$B51)*(Diário!$B$4:$B$941&gt;=J$4)*(Diário!$B$4:$B$941&lt;=EOMONTH(J$4,0))*(Diário!$F$4:$F$941))</f>
        <v>0</v>
      </c>
      <c r="K51" s="102">
        <f>SUMPRODUCT((Diário!$E$4:$E$941='Analítico Cx.'!$B51)*(Diário!$B$4:$B$941&gt;=K$4)*(Diário!$B$4:$B$941&lt;=EOMONTH(K$4,0))*(Diário!$F$4:$F$941))</f>
        <v>0</v>
      </c>
      <c r="L51" s="102">
        <f>SUMPRODUCT((Diário!$E$4:$E$941='Analítico Cx.'!$B51)*(Diário!$B$4:$B$941&gt;=L$4)*(Diário!$B$4:$B$941&lt;=EOMONTH(L$4,0))*(Diário!$F$4:$F$941))</f>
        <v>0</v>
      </c>
      <c r="M51" s="102">
        <f>SUMPRODUCT((Diário!$E$4:$E$941='Analítico Cx.'!$B51)*(Diário!$B$4:$B$941&gt;=M$4)*(Diário!$B$4:$B$941&lt;=EOMONTH(M$4,0))*(Diário!$F$4:$F$941))</f>
        <v>0</v>
      </c>
      <c r="N51" s="102">
        <f>SUMPRODUCT((Diário!$E$4:$E$941='Analítico Cx.'!$B51)*(Diário!$B$4:$B$941&gt;=N$4)*(Diário!$B$4:$B$941&lt;=EOMONTH(N$4,0))*(Diário!$F$4:$F$941))</f>
        <v>0</v>
      </c>
      <c r="O51" s="103">
        <f t="shared" si="11"/>
        <v>1085.28</v>
      </c>
      <c r="P51" s="95">
        <f t="shared" si="8"/>
        <v>1.6137073531723024E-3</v>
      </c>
    </row>
    <row r="52" spans="1:16" ht="23.25" customHeight="1" x14ac:dyDescent="0.25">
      <c r="A52" s="201" t="s">
        <v>153</v>
      </c>
      <c r="B52" s="39" t="s">
        <v>49</v>
      </c>
      <c r="C52" s="102">
        <f>SUMPRODUCT((Diário!$E$4:$E$941='Analítico Cx.'!$B52)*(Diário!$B$4:$B$941&gt;=C$4)*(Diário!$B$4:$B$941&lt;=EOMONTH(C$4,0))*(Diário!$F$4:$F$941))</f>
        <v>0</v>
      </c>
      <c r="D52" s="102">
        <f>SUMPRODUCT((Diário!$E$4:$E$941='Analítico Cx.'!$B52)*(Diário!$B$4:$B$941&gt;=D$4)*(Diário!$B$4:$B$941&lt;=EOMONTH(D$4,0))*(Diário!$F$4:$F$941))</f>
        <v>0</v>
      </c>
      <c r="E52" s="102">
        <f>SUMPRODUCT((Diário!$E$4:$E$941='Analítico Cx.'!$B52)*(Diário!$B$4:$B$941&gt;=E$4)*(Diário!$B$4:$B$941&lt;=EOMONTH(E$4,0))*(Diário!$F$4:$F$941))</f>
        <v>0</v>
      </c>
      <c r="F52" s="102">
        <f>SUMPRODUCT((Diário!$E$4:$E$941='Analítico Cx.'!$B52)*(Diário!$B$4:$B$941&gt;=F$4)*(Diário!$B$4:$B$941&lt;=EOMONTH(F$4,0))*(Diário!$F$4:$F$941))</f>
        <v>0</v>
      </c>
      <c r="G52" s="102">
        <f>SUMPRODUCT((Diário!$E$4:$E$941='Analítico Cx.'!$B52)*(Diário!$B$4:$B$941&gt;=G$4)*(Diário!$B$4:$B$941&lt;=EOMONTH(G$4,0))*(Diário!$F$4:$F$941))</f>
        <v>0</v>
      </c>
      <c r="H52" s="102">
        <f>SUMPRODUCT((Diário!$E$4:$E$941='Analítico Cx.'!$B52)*(Diário!$B$4:$B$941&gt;=H$4)*(Diário!$B$4:$B$941&lt;=EOMONTH(H$4,0))*(Diário!$F$4:$F$941))</f>
        <v>0</v>
      </c>
      <c r="I52" s="102">
        <f>SUMPRODUCT((Diário!$E$4:$E$941='Analítico Cx.'!$B52)*(Diário!$B$4:$B$941&gt;=I$4)*(Diário!$B$4:$B$941&lt;=EOMONTH(I$4,0))*(Diário!$F$4:$F$941))</f>
        <v>0</v>
      </c>
      <c r="J52" s="102">
        <f>SUMPRODUCT((Diário!$E$4:$E$941='Analítico Cx.'!$B52)*(Diário!$B$4:$B$941&gt;=J$4)*(Diário!$B$4:$B$941&lt;=EOMONTH(J$4,0))*(Diário!$F$4:$F$941))</f>
        <v>0</v>
      </c>
      <c r="K52" s="102">
        <f>SUMPRODUCT((Diário!$E$4:$E$941='Analítico Cx.'!$B52)*(Diário!$B$4:$B$941&gt;=K$4)*(Diário!$B$4:$B$941&lt;=EOMONTH(K$4,0))*(Diário!$F$4:$F$941))</f>
        <v>0</v>
      </c>
      <c r="L52" s="102">
        <f>SUMPRODUCT((Diário!$E$4:$E$941='Analítico Cx.'!$B52)*(Diário!$B$4:$B$941&gt;=L$4)*(Diário!$B$4:$B$941&lt;=EOMONTH(L$4,0))*(Diário!$F$4:$F$941))</f>
        <v>0</v>
      </c>
      <c r="M52" s="102">
        <f>SUMPRODUCT((Diário!$E$4:$E$941='Analítico Cx.'!$B52)*(Diário!$B$4:$B$941&gt;=M$4)*(Diário!$B$4:$B$941&lt;=EOMONTH(M$4,0))*(Diário!$F$4:$F$941))</f>
        <v>0</v>
      </c>
      <c r="N52" s="102">
        <f>SUMPRODUCT((Diário!$E$4:$E$941='Analítico Cx.'!$B52)*(Diário!$B$4:$B$941&gt;=N$4)*(Diário!$B$4:$B$941&lt;=EOMONTH(N$4,0))*(Diário!$F$4:$F$941))</f>
        <v>0</v>
      </c>
      <c r="O52" s="103">
        <f t="shared" si="11"/>
        <v>0</v>
      </c>
      <c r="P52" s="95">
        <f t="shared" si="8"/>
        <v>0</v>
      </c>
    </row>
    <row r="53" spans="1:16" ht="23.25" customHeight="1" x14ac:dyDescent="0.25">
      <c r="A53" s="201" t="s">
        <v>154</v>
      </c>
      <c r="B53" s="39" t="s">
        <v>290</v>
      </c>
      <c r="C53" s="102">
        <f>SUMPRODUCT((Diário!$E$4:$E$941='Analítico Cx.'!$B53)*(Diário!$B$4:$B$941&gt;=C$4)*(Diário!$B$4:$B$941&lt;=EOMONTH(C$4,0))*(Diário!$F$4:$F$941))</f>
        <v>439.5</v>
      </c>
      <c r="D53" s="102">
        <f>SUMPRODUCT((Diário!$E$4:$E$941='Analítico Cx.'!$B53)*(Diário!$B$4:$B$941&gt;=D$4)*(Diário!$B$4:$B$941&lt;=EOMONTH(D$4,0))*(Diário!$F$4:$F$941))</f>
        <v>460.5</v>
      </c>
      <c r="E53" s="102">
        <f>SUMPRODUCT((Diário!$E$4:$E$941='Analítico Cx.'!$B53)*(Diário!$B$4:$B$941&gt;=E$4)*(Diário!$B$4:$B$941&lt;=EOMONTH(E$4,0))*(Diário!$F$4:$F$941))</f>
        <v>460.5</v>
      </c>
      <c r="F53" s="102">
        <f>SUMPRODUCT((Diário!$E$4:$E$941='Analítico Cx.'!$B53)*(Diário!$B$4:$B$941&gt;=F$4)*(Diário!$B$4:$B$941&lt;=EOMONTH(F$4,0))*(Diário!$F$4:$F$941))</f>
        <v>460.5</v>
      </c>
      <c r="G53" s="102">
        <f>SUMPRODUCT((Diário!$E$4:$E$941='Analítico Cx.'!$B53)*(Diário!$B$4:$B$941&gt;=G$4)*(Diário!$B$4:$B$941&lt;=EOMONTH(G$4,0))*(Diário!$F$4:$F$941))</f>
        <v>460.5</v>
      </c>
      <c r="H53" s="102">
        <f>SUMPRODUCT((Diário!$E$4:$E$941='Analítico Cx.'!$B53)*(Diário!$B$4:$B$941&gt;=H$4)*(Diário!$B$4:$B$941&lt;=EOMONTH(H$4,0))*(Diário!$F$4:$F$941))</f>
        <v>0</v>
      </c>
      <c r="I53" s="102">
        <f>SUMPRODUCT((Diário!$E$4:$E$941='Analítico Cx.'!$B53)*(Diário!$B$4:$B$941&gt;=I$4)*(Diário!$B$4:$B$941&lt;=EOMONTH(I$4,0))*(Diário!$F$4:$F$941))</f>
        <v>0</v>
      </c>
      <c r="J53" s="102">
        <f>SUMPRODUCT((Diário!$E$4:$E$941='Analítico Cx.'!$B53)*(Diário!$B$4:$B$941&gt;=J$4)*(Diário!$B$4:$B$941&lt;=EOMONTH(J$4,0))*(Diário!$F$4:$F$941))</f>
        <v>0</v>
      </c>
      <c r="K53" s="102">
        <f>SUMPRODUCT((Diário!$E$4:$E$941='Analítico Cx.'!$B53)*(Diário!$B$4:$B$941&gt;=K$4)*(Diário!$B$4:$B$941&lt;=EOMONTH(K$4,0))*(Diário!$F$4:$F$941))</f>
        <v>0</v>
      </c>
      <c r="L53" s="102">
        <f>SUMPRODUCT((Diário!$E$4:$E$941='Analítico Cx.'!$B53)*(Diário!$B$4:$B$941&gt;=L$4)*(Diário!$B$4:$B$941&lt;=EOMONTH(L$4,0))*(Diário!$F$4:$F$941))</f>
        <v>0</v>
      </c>
      <c r="M53" s="102">
        <f>SUMPRODUCT((Diário!$E$4:$E$941='Analítico Cx.'!$B53)*(Diário!$B$4:$B$941&gt;=M$4)*(Diário!$B$4:$B$941&lt;=EOMONTH(M$4,0))*(Diário!$F$4:$F$941))</f>
        <v>0</v>
      </c>
      <c r="N53" s="102">
        <f>SUMPRODUCT((Diário!$E$4:$E$941='Analítico Cx.'!$B53)*(Diário!$B$4:$B$941&gt;=N$4)*(Diário!$B$4:$B$941&lt;=EOMONTH(N$4,0))*(Diário!$F$4:$F$941))</f>
        <v>0</v>
      </c>
      <c r="O53" s="103">
        <f>SUM(C53:N53)</f>
        <v>2281.5</v>
      </c>
      <c r="P53" s="95">
        <f t="shared" si="8"/>
        <v>3.3923718545099957E-3</v>
      </c>
    </row>
    <row r="54" spans="1:16" ht="23.25" customHeight="1" x14ac:dyDescent="0.25">
      <c r="A54" s="201" t="s">
        <v>289</v>
      </c>
      <c r="B54" s="39" t="s">
        <v>339</v>
      </c>
      <c r="C54" s="102">
        <f>SUMPRODUCT((Diário!$E$4:$E$941='Analítico Cx.'!$B54)*(Diário!$B$4:$B$941&gt;=C$4)*(Diário!$B$4:$B$941&lt;=EOMONTH(C$4,0))*(Diário!$F$4:$F$941))</f>
        <v>0</v>
      </c>
      <c r="D54" s="102">
        <f>SUMPRODUCT((Diário!$E$4:$E$941='Analítico Cx.'!$B54)*(Diário!$B$4:$B$941&gt;=D$4)*(Diário!$B$4:$B$941&lt;=EOMONTH(D$4,0))*(Diário!$F$4:$F$941))</f>
        <v>0</v>
      </c>
      <c r="E54" s="102">
        <f>SUMPRODUCT((Diário!$E$4:$E$941='Analítico Cx.'!$B54)*(Diário!$B$4:$B$941&gt;=E$4)*(Diário!$B$4:$B$941&lt;=EOMONTH(E$4,0))*(Diário!$F$4:$F$941))</f>
        <v>0</v>
      </c>
      <c r="F54" s="102">
        <f>SUMPRODUCT((Diário!$E$4:$E$941='Analítico Cx.'!$B54)*(Diário!$B$4:$B$941&gt;=F$4)*(Diário!$B$4:$B$941&lt;=EOMONTH(F$4,0))*(Diário!$F$4:$F$941))</f>
        <v>0</v>
      </c>
      <c r="G54" s="102">
        <f>SUMPRODUCT((Diário!$E$4:$E$941='Analítico Cx.'!$B54)*(Diário!$B$4:$B$941&gt;=G$4)*(Diário!$B$4:$B$941&lt;=EOMONTH(G$4,0))*(Diário!$F$4:$F$941))</f>
        <v>0</v>
      </c>
      <c r="H54" s="102">
        <f>SUMPRODUCT((Diário!$E$4:$E$941='Analítico Cx.'!$B54)*(Diário!$B$4:$B$941&gt;=H$4)*(Diário!$B$4:$B$941&lt;=EOMONTH(H$4,0))*(Diário!$F$4:$F$941))</f>
        <v>0</v>
      </c>
      <c r="I54" s="102">
        <f>SUMPRODUCT((Diário!$E$4:$E$941='Analítico Cx.'!$B54)*(Diário!$B$4:$B$941&gt;=I$4)*(Diário!$B$4:$B$941&lt;=EOMONTH(I$4,0))*(Diário!$F$4:$F$941))</f>
        <v>0</v>
      </c>
      <c r="J54" s="102">
        <f>SUMPRODUCT((Diário!$E$4:$E$941='Analítico Cx.'!$B54)*(Diário!$B$4:$B$941&gt;=J$4)*(Diário!$B$4:$B$941&lt;=EOMONTH(J$4,0))*(Diário!$F$4:$F$941))</f>
        <v>0</v>
      </c>
      <c r="K54" s="102">
        <f>SUMPRODUCT((Diário!$E$4:$E$941='Analítico Cx.'!$B54)*(Diário!$B$4:$B$941&gt;=K$4)*(Diário!$B$4:$B$941&lt;=EOMONTH(K$4,0))*(Diário!$F$4:$F$941))</f>
        <v>0</v>
      </c>
      <c r="L54" s="102">
        <f>SUMPRODUCT((Diário!$E$4:$E$941='Analítico Cx.'!$B54)*(Diário!$B$4:$B$941&gt;=L$4)*(Diário!$B$4:$B$941&lt;=EOMONTH(L$4,0))*(Diário!$F$4:$F$941))</f>
        <v>0</v>
      </c>
      <c r="M54" s="102">
        <f>SUMPRODUCT((Diário!$E$4:$E$941='Analítico Cx.'!$B54)*(Diário!$B$4:$B$941&gt;=M$4)*(Diário!$B$4:$B$941&lt;=EOMONTH(M$4,0))*(Diário!$F$4:$F$941))</f>
        <v>0</v>
      </c>
      <c r="N54" s="102">
        <f>SUMPRODUCT((Diário!$E$4:$E$941='Analítico Cx.'!$B54)*(Diário!$B$4:$B$941&gt;=N$4)*(Diário!$B$4:$B$941&lt;=EOMONTH(N$4,0))*(Diário!$F$4:$F$941))</f>
        <v>0</v>
      </c>
      <c r="O54" s="103">
        <f>SUM(C54:N54)</f>
        <v>0</v>
      </c>
      <c r="P54" s="95">
        <f t="shared" si="8"/>
        <v>0</v>
      </c>
    </row>
    <row r="55" spans="1:16" ht="23.25" customHeight="1" x14ac:dyDescent="0.25">
      <c r="A55" s="201" t="s">
        <v>340</v>
      </c>
      <c r="B55" s="41" t="s">
        <v>67</v>
      </c>
      <c r="C55" s="102">
        <f>SUMPRODUCT((Diário!$E$4:$E$941='Analítico Cx.'!$B55)*(Diário!$B$4:$B$941&gt;=C$4)*(Diário!$B$4:$B$941&lt;=EOMONTH(C$4,0))*(Diário!$F$4:$F$941))</f>
        <v>0</v>
      </c>
      <c r="D55" s="102">
        <f>SUMPRODUCT((Diário!$E$4:$E$941='Analítico Cx.'!$B55)*(Diário!$B$4:$B$941&gt;=D$4)*(Diário!$B$4:$B$941&lt;=EOMONTH(D$4,0))*(Diário!$F$4:$F$941))</f>
        <v>0</v>
      </c>
      <c r="E55" s="102">
        <f>SUMPRODUCT((Diário!$E$4:$E$941='Analítico Cx.'!$B55)*(Diário!$B$4:$B$941&gt;=E$4)*(Diário!$B$4:$B$941&lt;=EOMONTH(E$4,0))*(Diário!$F$4:$F$941))</f>
        <v>0</v>
      </c>
      <c r="F55" s="102">
        <f>SUMPRODUCT((Diário!$E$4:$E$941='Analítico Cx.'!$B55)*(Diário!$B$4:$B$941&gt;=F$4)*(Diário!$B$4:$B$941&lt;=EOMONTH(F$4,0))*(Diário!$F$4:$F$941))</f>
        <v>0</v>
      </c>
      <c r="G55" s="102">
        <f>SUMPRODUCT((Diário!$E$4:$E$941='Analítico Cx.'!$B55)*(Diário!$B$4:$B$941&gt;=G$4)*(Diário!$B$4:$B$941&lt;=EOMONTH(G$4,0))*(Diário!$F$4:$F$941))</f>
        <v>0</v>
      </c>
      <c r="H55" s="102">
        <f>SUMPRODUCT((Diário!$E$4:$E$941='Analítico Cx.'!$B55)*(Diário!$B$4:$B$941&gt;=H$4)*(Diário!$B$4:$B$941&lt;=EOMONTH(H$4,0))*(Diário!$F$4:$F$941))</f>
        <v>0</v>
      </c>
      <c r="I55" s="102">
        <f>SUMPRODUCT((Diário!$E$4:$E$941='Analítico Cx.'!$B55)*(Diário!$B$4:$B$941&gt;=I$4)*(Diário!$B$4:$B$941&lt;=EOMONTH(I$4,0))*(Diário!$F$4:$F$941))</f>
        <v>0</v>
      </c>
      <c r="J55" s="102">
        <f>SUMPRODUCT((Diário!$E$4:$E$941='Analítico Cx.'!$B55)*(Diário!$B$4:$B$941&gt;=J$4)*(Diário!$B$4:$B$941&lt;=EOMONTH(J$4,0))*(Diário!$F$4:$F$941))</f>
        <v>0</v>
      </c>
      <c r="K55" s="102">
        <f>SUMPRODUCT((Diário!$E$4:$E$941='Analítico Cx.'!$B55)*(Diário!$B$4:$B$941&gt;=K$4)*(Diário!$B$4:$B$941&lt;=EOMONTH(K$4,0))*(Diário!$F$4:$F$941))</f>
        <v>0</v>
      </c>
      <c r="L55" s="102">
        <f>SUMPRODUCT((Diário!$E$4:$E$941='Analítico Cx.'!$B55)*(Diário!$B$4:$B$941&gt;=L$4)*(Diário!$B$4:$B$941&lt;=EOMONTH(L$4,0))*(Diário!$F$4:$F$941))</f>
        <v>0</v>
      </c>
      <c r="M55" s="102">
        <f>SUMPRODUCT((Diário!$E$4:$E$941='Analítico Cx.'!$B55)*(Diário!$B$4:$B$941&gt;=M$4)*(Diário!$B$4:$B$941&lt;=EOMONTH(M$4,0))*(Diário!$F$4:$F$941))</f>
        <v>0</v>
      </c>
      <c r="N55" s="102">
        <f>SUMPRODUCT((Diário!$E$4:$E$941='Analítico Cx.'!$B55)*(Diário!$B$4:$B$941&gt;=N$4)*(Diário!$B$4:$B$941&lt;=EOMONTH(N$4,0))*(Diário!$F$4:$F$941))</f>
        <v>0</v>
      </c>
      <c r="O55" s="103">
        <f t="shared" si="11"/>
        <v>0</v>
      </c>
      <c r="P55" s="95">
        <f t="shared" si="8"/>
        <v>0</v>
      </c>
    </row>
    <row r="56" spans="1:16" ht="23.25" customHeight="1" x14ac:dyDescent="0.25">
      <c r="A56" s="17"/>
      <c r="B56" s="18" t="s">
        <v>101</v>
      </c>
      <c r="C56" s="104">
        <f t="shared" ref="C56:O56" si="12">SUBTOTAL(109,C47:C55)</f>
        <v>9003.2200000000012</v>
      </c>
      <c r="D56" s="104">
        <f t="shared" si="12"/>
        <v>9897.5199999999986</v>
      </c>
      <c r="E56" s="104">
        <f t="shared" si="12"/>
        <v>9428</v>
      </c>
      <c r="F56" s="104">
        <f t="shared" si="12"/>
        <v>6585.24</v>
      </c>
      <c r="G56" s="104">
        <f t="shared" si="12"/>
        <v>460.5</v>
      </c>
      <c r="H56" s="104">
        <f t="shared" si="12"/>
        <v>0</v>
      </c>
      <c r="I56" s="104">
        <f t="shared" ref="I56:N56" si="13">SUBTOTAL(109,I47:I55)</f>
        <v>0</v>
      </c>
      <c r="J56" s="104">
        <f t="shared" si="13"/>
        <v>0</v>
      </c>
      <c r="K56" s="104">
        <f t="shared" si="13"/>
        <v>0</v>
      </c>
      <c r="L56" s="104">
        <f t="shared" si="13"/>
        <v>0</v>
      </c>
      <c r="M56" s="104">
        <f t="shared" si="13"/>
        <v>0</v>
      </c>
      <c r="N56" s="104">
        <f t="shared" si="13"/>
        <v>0</v>
      </c>
      <c r="O56" s="104">
        <f t="shared" si="12"/>
        <v>35374.480000000003</v>
      </c>
      <c r="P56" s="96">
        <f t="shared" si="8"/>
        <v>5.2598461678688042E-2</v>
      </c>
    </row>
    <row r="57" spans="1:16" ht="23.25" customHeight="1" thickBot="1" x14ac:dyDescent="0.3">
      <c r="A57" s="222"/>
      <c r="B57" s="223" t="s">
        <v>239</v>
      </c>
      <c r="C57" s="224">
        <f t="shared" ref="C57:O57" si="14">SUBTOTAL(109,C20:C56)</f>
        <v>44018.780000000006</v>
      </c>
      <c r="D57" s="224">
        <f t="shared" si="14"/>
        <v>43691.780000000006</v>
      </c>
      <c r="E57" s="224">
        <f t="shared" si="14"/>
        <v>46238.950000000012</v>
      </c>
      <c r="F57" s="224">
        <f t="shared" si="14"/>
        <v>44924.27</v>
      </c>
      <c r="G57" s="224">
        <f t="shared" si="14"/>
        <v>61912.83</v>
      </c>
      <c r="H57" s="224">
        <f t="shared" si="14"/>
        <v>0</v>
      </c>
      <c r="I57" s="224">
        <f t="shared" si="14"/>
        <v>0</v>
      </c>
      <c r="J57" s="224">
        <f t="shared" si="14"/>
        <v>0</v>
      </c>
      <c r="K57" s="224">
        <f t="shared" si="14"/>
        <v>0</v>
      </c>
      <c r="L57" s="224">
        <f t="shared" si="14"/>
        <v>0</v>
      </c>
      <c r="M57" s="224">
        <f t="shared" si="14"/>
        <v>0</v>
      </c>
      <c r="N57" s="224">
        <f t="shared" si="14"/>
        <v>0</v>
      </c>
      <c r="O57" s="224">
        <f t="shared" si="14"/>
        <v>240786.61000000002</v>
      </c>
      <c r="P57" s="225">
        <f t="shared" si="8"/>
        <v>0.35802661350290382</v>
      </c>
    </row>
    <row r="58" spans="1:16" ht="23.25" customHeight="1" thickBot="1" x14ac:dyDescent="0.3">
      <c r="A58" s="226" t="s">
        <v>37</v>
      </c>
      <c r="B58" s="211" t="s">
        <v>245</v>
      </c>
      <c r="C58" s="227"/>
      <c r="D58" s="227"/>
      <c r="E58" s="227"/>
      <c r="F58" s="227"/>
      <c r="G58" s="227"/>
      <c r="H58" s="227"/>
      <c r="I58" s="227"/>
      <c r="J58" s="227"/>
      <c r="K58" s="227"/>
      <c r="L58" s="227"/>
      <c r="M58" s="227"/>
      <c r="N58" s="227"/>
      <c r="O58" s="227"/>
      <c r="P58" s="193"/>
    </row>
    <row r="59" spans="1:16" ht="23.25" customHeight="1" x14ac:dyDescent="0.25">
      <c r="A59" s="40" t="s">
        <v>16</v>
      </c>
      <c r="B59" s="59" t="s">
        <v>2</v>
      </c>
      <c r="C59" s="102">
        <f>SUMPRODUCT((Diário!$E$4:$E$941='Analítico Cx.'!$B59)*(Diário!$B$4:$B$941&gt;=C$4)*(Diário!$B$4:$B$941&lt;=EOMONTH(C$4,0))*(Diário!$F$4:$F$941))</f>
        <v>0</v>
      </c>
      <c r="D59" s="102">
        <f>SUMPRODUCT((Diário!$E$4:$E$941='Analítico Cx.'!$B59)*(Diário!$B$4:$B$941&gt;=D$4)*(Diário!$B$4:$B$941&lt;=EOMONTH(D$4,0))*(Diário!$F$4:$F$941))</f>
        <v>0</v>
      </c>
      <c r="E59" s="102">
        <f>SUMPRODUCT((Diário!$E$4:$E$941='Analítico Cx.'!$B59)*(Diário!$B$4:$B$941&gt;=E$4)*(Diário!$B$4:$B$941&lt;=EOMONTH(E$4,0))*(Diário!$F$4:$F$941))</f>
        <v>0</v>
      </c>
      <c r="F59" s="102">
        <f>SUMPRODUCT((Diário!$E$4:$E$941='Analítico Cx.'!$B59)*(Diário!$B$4:$B$941&gt;=F$4)*(Diário!$B$4:$B$941&lt;=EOMONTH(F$4,0))*(Diário!$F$4:$F$941))</f>
        <v>0</v>
      </c>
      <c r="G59" s="102">
        <f>SUMPRODUCT((Diário!$E$4:$E$941='Analítico Cx.'!$B59)*(Diário!$B$4:$B$941&gt;=G$4)*(Diário!$B$4:$B$941&lt;=EOMONTH(G$4,0))*(Diário!$F$4:$F$941))</f>
        <v>0</v>
      </c>
      <c r="H59" s="102">
        <f>SUMPRODUCT((Diário!$E$4:$E$941='Analítico Cx.'!$B59)*(Diário!$B$4:$B$941&gt;=H$4)*(Diário!$B$4:$B$941&lt;=EOMONTH(H$4,0))*(Diário!$F$4:$F$941))</f>
        <v>0</v>
      </c>
      <c r="I59" s="102">
        <f>SUMPRODUCT((Diário!$E$4:$E$941='Analítico Cx.'!$B59)*(Diário!$B$4:$B$941&gt;=I$4)*(Diário!$B$4:$B$941&lt;=EOMONTH(I$4,0))*(Diário!$F$4:$F$941))</f>
        <v>0</v>
      </c>
      <c r="J59" s="102">
        <f>SUMPRODUCT((Diário!$E$4:$E$941='Analítico Cx.'!$B59)*(Diário!$B$4:$B$941&gt;=J$4)*(Diário!$B$4:$B$941&lt;=EOMONTH(J$4,0))*(Diário!$F$4:$F$941))</f>
        <v>0</v>
      </c>
      <c r="K59" s="102">
        <f>SUMPRODUCT((Diário!$E$4:$E$941='Analítico Cx.'!$B59)*(Diário!$B$4:$B$941&gt;=K$4)*(Diário!$B$4:$B$941&lt;=EOMONTH(K$4,0))*(Diário!$F$4:$F$941))</f>
        <v>0</v>
      </c>
      <c r="L59" s="102">
        <f>SUMPRODUCT((Diário!$E$4:$E$941='Analítico Cx.'!$B59)*(Diário!$B$4:$B$941&gt;=L$4)*(Diário!$B$4:$B$941&lt;=EOMONTH(L$4,0))*(Diário!$F$4:$F$941))</f>
        <v>0</v>
      </c>
      <c r="M59" s="102">
        <f>SUMPRODUCT((Diário!$E$4:$E$941='Analítico Cx.'!$B59)*(Diário!$B$4:$B$941&gt;=M$4)*(Diário!$B$4:$B$941&lt;=EOMONTH(M$4,0))*(Diário!$F$4:$F$941))</f>
        <v>0</v>
      </c>
      <c r="N59" s="102">
        <f>SUMPRODUCT((Diário!$E$4:$E$941='Analítico Cx.'!$B59)*(Diário!$B$4:$B$941&gt;=N$4)*(Diário!$B$4:$B$941&lt;=EOMONTH(N$4,0))*(Diário!$F$4:$F$941))</f>
        <v>0</v>
      </c>
      <c r="O59" s="103">
        <f t="shared" ref="O59:O67" si="15">SUM(C59:N59)</f>
        <v>0</v>
      </c>
      <c r="P59" s="95">
        <f t="shared" ref="P59:P90" si="16">IF($O$141=0,0,O59/$O$141)</f>
        <v>0</v>
      </c>
    </row>
    <row r="60" spans="1:16" ht="23.25" customHeight="1" x14ac:dyDescent="0.25">
      <c r="A60" s="40" t="s">
        <v>17</v>
      </c>
      <c r="B60" s="59" t="s">
        <v>140</v>
      </c>
      <c r="C60" s="102">
        <f>SUMPRODUCT((Diário!$E$4:$E$941='Analítico Cx.'!$B60)*(Diário!$B$4:$B$941&gt;=C$4)*(Diário!$B$4:$B$941&lt;=EOMONTH(C$4,0))*(Diário!$F$4:$F$941))</f>
        <v>0</v>
      </c>
      <c r="D60" s="102">
        <f>SUMPRODUCT((Diário!$E$4:$E$941='Analítico Cx.'!$B60)*(Diário!$B$4:$B$941&gt;=D$4)*(Diário!$B$4:$B$941&lt;=EOMONTH(D$4,0))*(Diário!$F$4:$F$941))</f>
        <v>0</v>
      </c>
      <c r="E60" s="102">
        <f>SUMPRODUCT((Diário!$E$4:$E$941='Analítico Cx.'!$B60)*(Diário!$B$4:$B$941&gt;=E$4)*(Diário!$B$4:$B$941&lt;=EOMONTH(E$4,0))*(Diário!$F$4:$F$941))</f>
        <v>0</v>
      </c>
      <c r="F60" s="102">
        <f>SUMPRODUCT((Diário!$E$4:$E$941='Analítico Cx.'!$B60)*(Diário!$B$4:$B$941&gt;=F$4)*(Diário!$B$4:$B$941&lt;=EOMONTH(F$4,0))*(Diário!$F$4:$F$941))</f>
        <v>0</v>
      </c>
      <c r="G60" s="102">
        <f>SUMPRODUCT((Diário!$E$4:$E$941='Analítico Cx.'!$B60)*(Diário!$B$4:$B$941&gt;=G$4)*(Diário!$B$4:$B$941&lt;=EOMONTH(G$4,0))*(Diário!$F$4:$F$941))</f>
        <v>0</v>
      </c>
      <c r="H60" s="102">
        <f>SUMPRODUCT((Diário!$E$4:$E$941='Analítico Cx.'!$B60)*(Diário!$B$4:$B$941&gt;=H$4)*(Diário!$B$4:$B$941&lt;=EOMONTH(H$4,0))*(Diário!$F$4:$F$941))</f>
        <v>0</v>
      </c>
      <c r="I60" s="102">
        <f>SUMPRODUCT((Diário!$E$4:$E$941='Analítico Cx.'!$B60)*(Diário!$B$4:$B$941&gt;=I$4)*(Diário!$B$4:$B$941&lt;=EOMONTH(I$4,0))*(Diário!$F$4:$F$941))</f>
        <v>0</v>
      </c>
      <c r="J60" s="102">
        <f>SUMPRODUCT((Diário!$E$4:$E$941='Analítico Cx.'!$B60)*(Diário!$B$4:$B$941&gt;=J$4)*(Diário!$B$4:$B$941&lt;=EOMONTH(J$4,0))*(Diário!$F$4:$F$941))</f>
        <v>0</v>
      </c>
      <c r="K60" s="102">
        <f>SUMPRODUCT((Diário!$E$4:$E$941='Analítico Cx.'!$B60)*(Diário!$B$4:$B$941&gt;=K$4)*(Diário!$B$4:$B$941&lt;=EOMONTH(K$4,0))*(Diário!$F$4:$F$941))</f>
        <v>0</v>
      </c>
      <c r="L60" s="102">
        <f>SUMPRODUCT((Diário!$E$4:$E$941='Analítico Cx.'!$B60)*(Diário!$B$4:$B$941&gt;=L$4)*(Diário!$B$4:$B$941&lt;=EOMONTH(L$4,0))*(Diário!$F$4:$F$941))</f>
        <v>0</v>
      </c>
      <c r="M60" s="102">
        <f>SUMPRODUCT((Diário!$E$4:$E$941='Analítico Cx.'!$B60)*(Diário!$B$4:$B$941&gt;=M$4)*(Diário!$B$4:$B$941&lt;=EOMONTH(M$4,0))*(Diário!$F$4:$F$941))</f>
        <v>0</v>
      </c>
      <c r="N60" s="102">
        <f>SUMPRODUCT((Diário!$E$4:$E$941='Analítico Cx.'!$B60)*(Diário!$B$4:$B$941&gt;=N$4)*(Diário!$B$4:$B$941&lt;=EOMONTH(N$4,0))*(Diário!$F$4:$F$941))</f>
        <v>0</v>
      </c>
      <c r="O60" s="103">
        <f t="shared" si="15"/>
        <v>0</v>
      </c>
      <c r="P60" s="95">
        <f t="shared" si="16"/>
        <v>0</v>
      </c>
    </row>
    <row r="61" spans="1:16" ht="23.25" customHeight="1" x14ac:dyDescent="0.25">
      <c r="A61" s="40" t="s">
        <v>18</v>
      </c>
      <c r="B61" s="59" t="s">
        <v>3</v>
      </c>
      <c r="C61" s="102">
        <f>SUMPRODUCT((Diário!$E$4:$E$941='Analítico Cx.'!$B61)*(Diário!$B$4:$B$941&gt;=C$4)*(Diário!$B$4:$B$941&lt;=EOMONTH(C$4,0))*(Diário!$F$4:$F$941))</f>
        <v>0</v>
      </c>
      <c r="D61" s="102">
        <f>SUMPRODUCT((Diário!$E$4:$E$941='Analítico Cx.'!$B61)*(Diário!$B$4:$B$941&gt;=D$4)*(Diário!$B$4:$B$941&lt;=EOMONTH(D$4,0))*(Diário!$F$4:$F$941))</f>
        <v>0</v>
      </c>
      <c r="E61" s="102">
        <f>SUMPRODUCT((Diário!$E$4:$E$941='Analítico Cx.'!$B61)*(Diário!$B$4:$B$941&gt;=E$4)*(Diário!$B$4:$B$941&lt;=EOMONTH(E$4,0))*(Diário!$F$4:$F$941))</f>
        <v>0</v>
      </c>
      <c r="F61" s="102">
        <f>SUMPRODUCT((Diário!$E$4:$E$941='Analítico Cx.'!$B61)*(Diário!$B$4:$B$941&gt;=F$4)*(Diário!$B$4:$B$941&lt;=EOMONTH(F$4,0))*(Diário!$F$4:$F$941))</f>
        <v>0</v>
      </c>
      <c r="G61" s="102">
        <f>SUMPRODUCT((Diário!$E$4:$E$941='Analítico Cx.'!$B61)*(Diário!$B$4:$B$941&gt;=G$4)*(Diário!$B$4:$B$941&lt;=EOMONTH(G$4,0))*(Diário!$F$4:$F$941))</f>
        <v>0</v>
      </c>
      <c r="H61" s="102">
        <f>SUMPRODUCT((Diário!$E$4:$E$941='Analítico Cx.'!$B61)*(Diário!$B$4:$B$941&gt;=H$4)*(Diário!$B$4:$B$941&lt;=EOMONTH(H$4,0))*(Diário!$F$4:$F$941))</f>
        <v>0</v>
      </c>
      <c r="I61" s="102">
        <f>SUMPRODUCT((Diário!$E$4:$E$941='Analítico Cx.'!$B61)*(Diário!$B$4:$B$941&gt;=I$4)*(Diário!$B$4:$B$941&lt;=EOMONTH(I$4,0))*(Diário!$F$4:$F$941))</f>
        <v>0</v>
      </c>
      <c r="J61" s="102">
        <f>SUMPRODUCT((Diário!$E$4:$E$941='Analítico Cx.'!$B61)*(Diário!$B$4:$B$941&gt;=J$4)*(Diário!$B$4:$B$941&lt;=EOMONTH(J$4,0))*(Diário!$F$4:$F$941))</f>
        <v>0</v>
      </c>
      <c r="K61" s="102">
        <f>SUMPRODUCT((Diário!$E$4:$E$941='Analítico Cx.'!$B61)*(Diário!$B$4:$B$941&gt;=K$4)*(Diário!$B$4:$B$941&lt;=EOMONTH(K$4,0))*(Diário!$F$4:$F$941))</f>
        <v>0</v>
      </c>
      <c r="L61" s="102">
        <f>SUMPRODUCT((Diário!$E$4:$E$941='Analítico Cx.'!$B61)*(Diário!$B$4:$B$941&gt;=L$4)*(Diário!$B$4:$B$941&lt;=EOMONTH(L$4,0))*(Diário!$F$4:$F$941))</f>
        <v>0</v>
      </c>
      <c r="M61" s="102">
        <f>SUMPRODUCT((Diário!$E$4:$E$941='Analítico Cx.'!$B61)*(Diário!$B$4:$B$941&gt;=M$4)*(Diário!$B$4:$B$941&lt;=EOMONTH(M$4,0))*(Diário!$F$4:$F$941))</f>
        <v>0</v>
      </c>
      <c r="N61" s="102">
        <f>SUMPRODUCT((Diário!$E$4:$E$941='Analítico Cx.'!$B61)*(Diário!$B$4:$B$941&gt;=N$4)*(Diário!$B$4:$B$941&lt;=EOMONTH(N$4,0))*(Diário!$F$4:$F$941))</f>
        <v>0</v>
      </c>
      <c r="O61" s="103">
        <f t="shared" si="15"/>
        <v>0</v>
      </c>
      <c r="P61" s="95">
        <f t="shared" si="16"/>
        <v>0</v>
      </c>
    </row>
    <row r="62" spans="1:16" ht="23.25" customHeight="1" x14ac:dyDescent="0.25">
      <c r="A62" s="40" t="s">
        <v>19</v>
      </c>
      <c r="B62" s="59" t="s">
        <v>56</v>
      </c>
      <c r="C62" s="102">
        <f>SUMPRODUCT((Diário!$E$4:$E$941='Analítico Cx.'!$B62)*(Diário!$B$4:$B$941&gt;=C$4)*(Diário!$B$4:$B$941&lt;=EOMONTH(C$4,0))*(Diário!$F$4:$F$941))</f>
        <v>0</v>
      </c>
      <c r="D62" s="102">
        <f>SUMPRODUCT((Diário!$E$4:$E$941='Analítico Cx.'!$B62)*(Diário!$B$4:$B$941&gt;=D$4)*(Diário!$B$4:$B$941&lt;=EOMONTH(D$4,0))*(Diário!$F$4:$F$941))</f>
        <v>0</v>
      </c>
      <c r="E62" s="102">
        <f>SUMPRODUCT((Diário!$E$4:$E$941='Analítico Cx.'!$B62)*(Diário!$B$4:$B$941&gt;=E$4)*(Diário!$B$4:$B$941&lt;=EOMONTH(E$4,0))*(Diário!$F$4:$F$941))</f>
        <v>0</v>
      </c>
      <c r="F62" s="102">
        <f>SUMPRODUCT((Diário!$E$4:$E$941='Analítico Cx.'!$B62)*(Diário!$B$4:$B$941&gt;=F$4)*(Diário!$B$4:$B$941&lt;=EOMONTH(F$4,0))*(Diário!$F$4:$F$941))</f>
        <v>0</v>
      </c>
      <c r="G62" s="102">
        <f>SUMPRODUCT((Diário!$E$4:$E$941='Analítico Cx.'!$B62)*(Diário!$B$4:$B$941&gt;=G$4)*(Diário!$B$4:$B$941&lt;=EOMONTH(G$4,0))*(Diário!$F$4:$F$941))</f>
        <v>0</v>
      </c>
      <c r="H62" s="102">
        <f>SUMPRODUCT((Diário!$E$4:$E$941='Analítico Cx.'!$B62)*(Diário!$B$4:$B$941&gt;=H$4)*(Diário!$B$4:$B$941&lt;=EOMONTH(H$4,0))*(Diário!$F$4:$F$941))</f>
        <v>0</v>
      </c>
      <c r="I62" s="102">
        <f>SUMPRODUCT((Diário!$E$4:$E$941='Analítico Cx.'!$B62)*(Diário!$B$4:$B$941&gt;=I$4)*(Diário!$B$4:$B$941&lt;=EOMONTH(I$4,0))*(Diário!$F$4:$F$941))</f>
        <v>0</v>
      </c>
      <c r="J62" s="102">
        <f>SUMPRODUCT((Diário!$E$4:$E$941='Analítico Cx.'!$B62)*(Diário!$B$4:$B$941&gt;=J$4)*(Diário!$B$4:$B$941&lt;=EOMONTH(J$4,0))*(Diário!$F$4:$F$941))</f>
        <v>0</v>
      </c>
      <c r="K62" s="102">
        <f>SUMPRODUCT((Diário!$E$4:$E$941='Analítico Cx.'!$B62)*(Diário!$B$4:$B$941&gt;=K$4)*(Diário!$B$4:$B$941&lt;=EOMONTH(K$4,0))*(Diário!$F$4:$F$941))</f>
        <v>0</v>
      </c>
      <c r="L62" s="102">
        <f>SUMPRODUCT((Diário!$E$4:$E$941='Analítico Cx.'!$B62)*(Diário!$B$4:$B$941&gt;=L$4)*(Diário!$B$4:$B$941&lt;=EOMONTH(L$4,0))*(Diário!$F$4:$F$941))</f>
        <v>0</v>
      </c>
      <c r="M62" s="102">
        <f>SUMPRODUCT((Diário!$E$4:$E$941='Analítico Cx.'!$B62)*(Diário!$B$4:$B$941&gt;=M$4)*(Diário!$B$4:$B$941&lt;=EOMONTH(M$4,0))*(Diário!$F$4:$F$941))</f>
        <v>0</v>
      </c>
      <c r="N62" s="102">
        <f>SUMPRODUCT((Diário!$E$4:$E$941='Analítico Cx.'!$B62)*(Diário!$B$4:$B$941&gt;=N$4)*(Diário!$B$4:$B$941&lt;=EOMONTH(N$4,0))*(Diário!$F$4:$F$941))</f>
        <v>0</v>
      </c>
      <c r="O62" s="103">
        <f t="shared" si="15"/>
        <v>0</v>
      </c>
      <c r="P62" s="95">
        <f t="shared" si="16"/>
        <v>0</v>
      </c>
    </row>
    <row r="63" spans="1:16" ht="23.25" customHeight="1" x14ac:dyDescent="0.25">
      <c r="A63" s="40" t="s">
        <v>20</v>
      </c>
      <c r="B63" s="59" t="s">
        <v>71</v>
      </c>
      <c r="C63" s="102">
        <f>SUMPRODUCT((Diário!$E$4:$E$941='Analítico Cx.'!$B63)*(Diário!$B$4:$B$941&gt;=C$4)*(Diário!$B$4:$B$941&lt;=EOMONTH(C$4,0))*(Diário!$F$4:$F$941))</f>
        <v>0</v>
      </c>
      <c r="D63" s="102">
        <f>SUMPRODUCT((Diário!$E$4:$E$941='Analítico Cx.'!$B63)*(Diário!$B$4:$B$941&gt;=D$4)*(Diário!$B$4:$B$941&lt;=EOMONTH(D$4,0))*(Diário!$F$4:$F$941))</f>
        <v>0</v>
      </c>
      <c r="E63" s="102">
        <f>SUMPRODUCT((Diário!$E$4:$E$941='Analítico Cx.'!$B63)*(Diário!$B$4:$B$941&gt;=E$4)*(Diário!$B$4:$B$941&lt;=EOMONTH(E$4,0))*(Diário!$F$4:$F$941))</f>
        <v>0</v>
      </c>
      <c r="F63" s="102">
        <f>SUMPRODUCT((Diário!$E$4:$E$941='Analítico Cx.'!$B63)*(Diário!$B$4:$B$941&gt;=F$4)*(Diário!$B$4:$B$941&lt;=EOMONTH(F$4,0))*(Diário!$F$4:$F$941))</f>
        <v>0</v>
      </c>
      <c r="G63" s="102">
        <f>SUMPRODUCT((Diário!$E$4:$E$941='Analítico Cx.'!$B63)*(Diário!$B$4:$B$941&gt;=G$4)*(Diário!$B$4:$B$941&lt;=EOMONTH(G$4,0))*(Diário!$F$4:$F$941))</f>
        <v>0</v>
      </c>
      <c r="H63" s="102">
        <f>SUMPRODUCT((Diário!$E$4:$E$941='Analítico Cx.'!$B63)*(Diário!$B$4:$B$941&gt;=H$4)*(Diário!$B$4:$B$941&lt;=EOMONTH(H$4,0))*(Diário!$F$4:$F$941))</f>
        <v>0</v>
      </c>
      <c r="I63" s="102">
        <f>SUMPRODUCT((Diário!$E$4:$E$941='Analítico Cx.'!$B63)*(Diário!$B$4:$B$941&gt;=I$4)*(Diário!$B$4:$B$941&lt;=EOMONTH(I$4,0))*(Diário!$F$4:$F$941))</f>
        <v>0</v>
      </c>
      <c r="J63" s="102">
        <f>SUMPRODUCT((Diário!$E$4:$E$941='Analítico Cx.'!$B63)*(Diário!$B$4:$B$941&gt;=J$4)*(Diário!$B$4:$B$941&lt;=EOMONTH(J$4,0))*(Diário!$F$4:$F$941))</f>
        <v>0</v>
      </c>
      <c r="K63" s="102">
        <f>SUMPRODUCT((Diário!$E$4:$E$941='Analítico Cx.'!$B63)*(Diário!$B$4:$B$941&gt;=K$4)*(Diário!$B$4:$B$941&lt;=EOMONTH(K$4,0))*(Diário!$F$4:$F$941))</f>
        <v>0</v>
      </c>
      <c r="L63" s="102">
        <f>SUMPRODUCT((Diário!$E$4:$E$941='Analítico Cx.'!$B63)*(Diário!$B$4:$B$941&gt;=L$4)*(Diário!$B$4:$B$941&lt;=EOMONTH(L$4,0))*(Diário!$F$4:$F$941))</f>
        <v>0</v>
      </c>
      <c r="M63" s="102">
        <f>SUMPRODUCT((Diário!$E$4:$E$941='Analítico Cx.'!$B63)*(Diário!$B$4:$B$941&gt;=M$4)*(Diário!$B$4:$B$941&lt;=EOMONTH(M$4,0))*(Diário!$F$4:$F$941))</f>
        <v>0</v>
      </c>
      <c r="N63" s="102">
        <f>SUMPRODUCT((Diário!$E$4:$E$941='Analítico Cx.'!$B63)*(Diário!$B$4:$B$941&gt;=N$4)*(Diário!$B$4:$B$941&lt;=EOMONTH(N$4,0))*(Diário!$F$4:$F$941))</f>
        <v>0</v>
      </c>
      <c r="O63" s="103">
        <f t="shared" si="15"/>
        <v>0</v>
      </c>
      <c r="P63" s="95">
        <f t="shared" si="16"/>
        <v>0</v>
      </c>
    </row>
    <row r="64" spans="1:16" ht="23.25" customHeight="1" x14ac:dyDescent="0.25">
      <c r="A64" s="40" t="s">
        <v>102</v>
      </c>
      <c r="B64" s="59" t="s">
        <v>70</v>
      </c>
      <c r="C64" s="102">
        <f>SUMPRODUCT((Diário!$E$4:$E$941='Analítico Cx.'!$B64)*(Diário!$B$4:$B$941&gt;=C$4)*(Diário!$B$4:$B$941&lt;=EOMONTH(C$4,0))*(Diário!$F$4:$F$941))</f>
        <v>0</v>
      </c>
      <c r="D64" s="102">
        <f>SUMPRODUCT((Diário!$E$4:$E$941='Analítico Cx.'!$B64)*(Diário!$B$4:$B$941&gt;=D$4)*(Diário!$B$4:$B$941&lt;=EOMONTH(D$4,0))*(Diário!$F$4:$F$941))</f>
        <v>0</v>
      </c>
      <c r="E64" s="102">
        <f>SUMPRODUCT((Diário!$E$4:$E$941='Analítico Cx.'!$B64)*(Diário!$B$4:$B$941&gt;=E$4)*(Diário!$B$4:$B$941&lt;=EOMONTH(E$4,0))*(Diário!$F$4:$F$941))</f>
        <v>0</v>
      </c>
      <c r="F64" s="102">
        <f>SUMPRODUCT((Diário!$E$4:$E$941='Analítico Cx.'!$B64)*(Diário!$B$4:$B$941&gt;=F$4)*(Diário!$B$4:$B$941&lt;=EOMONTH(F$4,0))*(Diário!$F$4:$F$941))</f>
        <v>0</v>
      </c>
      <c r="G64" s="102">
        <f>SUMPRODUCT((Diário!$E$4:$E$941='Analítico Cx.'!$B64)*(Diário!$B$4:$B$941&gt;=G$4)*(Diário!$B$4:$B$941&lt;=EOMONTH(G$4,0))*(Diário!$F$4:$F$941))</f>
        <v>0</v>
      </c>
      <c r="H64" s="102">
        <f>SUMPRODUCT((Diário!$E$4:$E$941='Analítico Cx.'!$B64)*(Diário!$B$4:$B$941&gt;=H$4)*(Diário!$B$4:$B$941&lt;=EOMONTH(H$4,0))*(Diário!$F$4:$F$941))</f>
        <v>0</v>
      </c>
      <c r="I64" s="102">
        <f>SUMPRODUCT((Diário!$E$4:$E$941='Analítico Cx.'!$B64)*(Diário!$B$4:$B$941&gt;=I$4)*(Diário!$B$4:$B$941&lt;=EOMONTH(I$4,0))*(Diário!$F$4:$F$941))</f>
        <v>0</v>
      </c>
      <c r="J64" s="102">
        <f>SUMPRODUCT((Diário!$E$4:$E$941='Analítico Cx.'!$B64)*(Diário!$B$4:$B$941&gt;=J$4)*(Diário!$B$4:$B$941&lt;=EOMONTH(J$4,0))*(Diário!$F$4:$F$941))</f>
        <v>0</v>
      </c>
      <c r="K64" s="102">
        <f>SUMPRODUCT((Diário!$E$4:$E$941='Analítico Cx.'!$B64)*(Diário!$B$4:$B$941&gt;=K$4)*(Diário!$B$4:$B$941&lt;=EOMONTH(K$4,0))*(Diário!$F$4:$F$941))</f>
        <v>0</v>
      </c>
      <c r="L64" s="102">
        <f>SUMPRODUCT((Diário!$E$4:$E$941='Analítico Cx.'!$B64)*(Diário!$B$4:$B$941&gt;=L$4)*(Diário!$B$4:$B$941&lt;=EOMONTH(L$4,0))*(Diário!$F$4:$F$941))</f>
        <v>0</v>
      </c>
      <c r="M64" s="102">
        <f>SUMPRODUCT((Diário!$E$4:$E$941='Analítico Cx.'!$B64)*(Diário!$B$4:$B$941&gt;=M$4)*(Diário!$B$4:$B$941&lt;=EOMONTH(M$4,0))*(Diário!$F$4:$F$941))</f>
        <v>0</v>
      </c>
      <c r="N64" s="102">
        <f>SUMPRODUCT((Diário!$E$4:$E$941='Analítico Cx.'!$B64)*(Diário!$B$4:$B$941&gt;=N$4)*(Diário!$B$4:$B$941&lt;=EOMONTH(N$4,0))*(Diário!$F$4:$F$941))</f>
        <v>0</v>
      </c>
      <c r="O64" s="103">
        <f t="shared" si="15"/>
        <v>0</v>
      </c>
      <c r="P64" s="95">
        <f t="shared" si="16"/>
        <v>0</v>
      </c>
    </row>
    <row r="65" spans="1:16" ht="23.25" customHeight="1" x14ac:dyDescent="0.25">
      <c r="A65" s="40" t="s">
        <v>103</v>
      </c>
      <c r="B65" s="59" t="s">
        <v>148</v>
      </c>
      <c r="C65" s="102">
        <f>SUMPRODUCT((Diário!$E$4:$E$941='Analítico Cx.'!$B65)*(Diário!$B$4:$B$941&gt;=C$4)*(Diário!$B$4:$B$941&lt;=EOMONTH(C$4,0))*(Diário!$F$4:$F$941))</f>
        <v>0</v>
      </c>
      <c r="D65" s="102">
        <f>SUMPRODUCT((Diário!$E$4:$E$941='Analítico Cx.'!$B65)*(Diário!$B$4:$B$941&gt;=D$4)*(Diário!$B$4:$B$941&lt;=EOMONTH(D$4,0))*(Diário!$F$4:$F$941))</f>
        <v>0</v>
      </c>
      <c r="E65" s="102">
        <f>SUMPRODUCT((Diário!$E$4:$E$941='Analítico Cx.'!$B65)*(Diário!$B$4:$B$941&gt;=E$4)*(Diário!$B$4:$B$941&lt;=EOMONTH(E$4,0))*(Diário!$F$4:$F$941))</f>
        <v>0</v>
      </c>
      <c r="F65" s="102">
        <f>SUMPRODUCT((Diário!$E$4:$E$941='Analítico Cx.'!$B65)*(Diário!$B$4:$B$941&gt;=F$4)*(Diário!$B$4:$B$941&lt;=EOMONTH(F$4,0))*(Diário!$F$4:$F$941))</f>
        <v>0</v>
      </c>
      <c r="G65" s="102">
        <f>SUMPRODUCT((Diário!$E$4:$E$941='Analítico Cx.'!$B65)*(Diário!$B$4:$B$941&gt;=G$4)*(Diário!$B$4:$B$941&lt;=EOMONTH(G$4,0))*(Diário!$F$4:$F$941))</f>
        <v>0</v>
      </c>
      <c r="H65" s="102">
        <f>SUMPRODUCT((Diário!$E$4:$E$941='Analítico Cx.'!$B65)*(Diário!$B$4:$B$941&gt;=H$4)*(Diário!$B$4:$B$941&lt;=EOMONTH(H$4,0))*(Diário!$F$4:$F$941))</f>
        <v>0</v>
      </c>
      <c r="I65" s="102">
        <f>SUMPRODUCT((Diário!$E$4:$E$941='Analítico Cx.'!$B65)*(Diário!$B$4:$B$941&gt;=I$4)*(Diário!$B$4:$B$941&lt;=EOMONTH(I$4,0))*(Diário!$F$4:$F$941))</f>
        <v>0</v>
      </c>
      <c r="J65" s="102">
        <f>SUMPRODUCT((Diário!$E$4:$E$941='Analítico Cx.'!$B65)*(Diário!$B$4:$B$941&gt;=J$4)*(Diário!$B$4:$B$941&lt;=EOMONTH(J$4,0))*(Diário!$F$4:$F$941))</f>
        <v>0</v>
      </c>
      <c r="K65" s="102">
        <f>SUMPRODUCT((Diário!$E$4:$E$941='Analítico Cx.'!$B65)*(Diário!$B$4:$B$941&gt;=K$4)*(Diário!$B$4:$B$941&lt;=EOMONTH(K$4,0))*(Diário!$F$4:$F$941))</f>
        <v>0</v>
      </c>
      <c r="L65" s="102">
        <f>SUMPRODUCT((Diário!$E$4:$E$941='Analítico Cx.'!$B65)*(Diário!$B$4:$B$941&gt;=L$4)*(Diário!$B$4:$B$941&lt;=EOMONTH(L$4,0))*(Diário!$F$4:$F$941))</f>
        <v>0</v>
      </c>
      <c r="M65" s="102">
        <f>SUMPRODUCT((Diário!$E$4:$E$941='Analítico Cx.'!$B65)*(Diário!$B$4:$B$941&gt;=M$4)*(Diário!$B$4:$B$941&lt;=EOMONTH(M$4,0))*(Diário!$F$4:$F$941))</f>
        <v>0</v>
      </c>
      <c r="N65" s="102">
        <f>SUMPRODUCT((Diário!$E$4:$E$941='Analítico Cx.'!$B65)*(Diário!$B$4:$B$941&gt;=N$4)*(Diário!$B$4:$B$941&lt;=EOMONTH(N$4,0))*(Diário!$F$4:$F$941))</f>
        <v>0</v>
      </c>
      <c r="O65" s="103">
        <f t="shared" si="15"/>
        <v>0</v>
      </c>
      <c r="P65" s="95">
        <f t="shared" si="16"/>
        <v>0</v>
      </c>
    </row>
    <row r="66" spans="1:16" ht="23.25" customHeight="1" x14ac:dyDescent="0.25">
      <c r="A66" s="40" t="s">
        <v>104</v>
      </c>
      <c r="B66" s="59" t="s">
        <v>149</v>
      </c>
      <c r="C66" s="102">
        <f>SUMPRODUCT((Diário!$E$4:$E$941='Analítico Cx.'!$B66)*(Diário!$B$4:$B$941&gt;=C$4)*(Diário!$B$4:$B$941&lt;=EOMONTH(C$4,0))*(Diário!$F$4:$F$941))</f>
        <v>0</v>
      </c>
      <c r="D66" s="102">
        <f>SUMPRODUCT((Diário!$E$4:$E$941='Analítico Cx.'!$B66)*(Diário!$B$4:$B$941&gt;=D$4)*(Diário!$B$4:$B$941&lt;=EOMONTH(D$4,0))*(Diário!$F$4:$F$941))</f>
        <v>0</v>
      </c>
      <c r="E66" s="102">
        <f>SUMPRODUCT((Diário!$E$4:$E$941='Analítico Cx.'!$B66)*(Diário!$B$4:$B$941&gt;=E$4)*(Diário!$B$4:$B$941&lt;=EOMONTH(E$4,0))*(Diário!$F$4:$F$941))</f>
        <v>0</v>
      </c>
      <c r="F66" s="102">
        <f>SUMPRODUCT((Diário!$E$4:$E$941='Analítico Cx.'!$B66)*(Diário!$B$4:$B$941&gt;=F$4)*(Diário!$B$4:$B$941&lt;=EOMONTH(F$4,0))*(Diário!$F$4:$F$941))</f>
        <v>0</v>
      </c>
      <c r="G66" s="102">
        <f>SUMPRODUCT((Diário!$E$4:$E$941='Analítico Cx.'!$B66)*(Diário!$B$4:$B$941&gt;=G$4)*(Diário!$B$4:$B$941&lt;=EOMONTH(G$4,0))*(Diário!$F$4:$F$941))</f>
        <v>0</v>
      </c>
      <c r="H66" s="102">
        <f>SUMPRODUCT((Diário!$E$4:$E$941='Analítico Cx.'!$B66)*(Diário!$B$4:$B$941&gt;=H$4)*(Diário!$B$4:$B$941&lt;=EOMONTH(H$4,0))*(Diário!$F$4:$F$941))</f>
        <v>0</v>
      </c>
      <c r="I66" s="102">
        <f>SUMPRODUCT((Diário!$E$4:$E$941='Analítico Cx.'!$B66)*(Diário!$B$4:$B$941&gt;=I$4)*(Diário!$B$4:$B$941&lt;=EOMONTH(I$4,0))*(Diário!$F$4:$F$941))</f>
        <v>0</v>
      </c>
      <c r="J66" s="102">
        <f>SUMPRODUCT((Diário!$E$4:$E$941='Analítico Cx.'!$B66)*(Diário!$B$4:$B$941&gt;=J$4)*(Diário!$B$4:$B$941&lt;=EOMONTH(J$4,0))*(Diário!$F$4:$F$941))</f>
        <v>0</v>
      </c>
      <c r="K66" s="102">
        <f>SUMPRODUCT((Diário!$E$4:$E$941='Analítico Cx.'!$B66)*(Diário!$B$4:$B$941&gt;=K$4)*(Diário!$B$4:$B$941&lt;=EOMONTH(K$4,0))*(Diário!$F$4:$F$941))</f>
        <v>0</v>
      </c>
      <c r="L66" s="102">
        <f>SUMPRODUCT((Diário!$E$4:$E$941='Analítico Cx.'!$B66)*(Diário!$B$4:$B$941&gt;=L$4)*(Diário!$B$4:$B$941&lt;=EOMONTH(L$4,0))*(Diário!$F$4:$F$941))</f>
        <v>0</v>
      </c>
      <c r="M66" s="102">
        <f>SUMPRODUCT((Diário!$E$4:$E$941='Analítico Cx.'!$B66)*(Diário!$B$4:$B$941&gt;=M$4)*(Diário!$B$4:$B$941&lt;=EOMONTH(M$4,0))*(Diário!$F$4:$F$941))</f>
        <v>0</v>
      </c>
      <c r="N66" s="102">
        <f>SUMPRODUCT((Diário!$E$4:$E$941='Analítico Cx.'!$B66)*(Diário!$B$4:$B$941&gt;=N$4)*(Diário!$B$4:$B$941&lt;=EOMONTH(N$4,0))*(Diário!$F$4:$F$941))</f>
        <v>0</v>
      </c>
      <c r="O66" s="103">
        <f t="shared" si="15"/>
        <v>0</v>
      </c>
      <c r="P66" s="95">
        <f t="shared" si="16"/>
        <v>0</v>
      </c>
    </row>
    <row r="67" spans="1:16" ht="23.25" customHeight="1" x14ac:dyDescent="0.25">
      <c r="A67" s="40" t="s">
        <v>105</v>
      </c>
      <c r="B67" s="59" t="s">
        <v>164</v>
      </c>
      <c r="C67" s="102">
        <f>SUMPRODUCT((Diário!$E$4:$E$941='Analítico Cx.'!$B67)*(Diário!$B$4:$B$941&gt;=C$4)*(Diário!$B$4:$B$941&lt;=EOMONTH(C$4,0))*(Diário!$F$4:$F$941))</f>
        <v>0</v>
      </c>
      <c r="D67" s="102">
        <f>SUMPRODUCT((Diário!$E$4:$E$941='Analítico Cx.'!$B67)*(Diário!$B$4:$B$941&gt;=D$4)*(Diário!$B$4:$B$941&lt;=EOMONTH(D$4,0))*(Diário!$F$4:$F$941))</f>
        <v>0</v>
      </c>
      <c r="E67" s="102">
        <f>SUMPRODUCT((Diário!$E$4:$E$941='Analítico Cx.'!$B67)*(Diário!$B$4:$B$941&gt;=E$4)*(Diário!$B$4:$B$941&lt;=EOMONTH(E$4,0))*(Diário!$F$4:$F$941))</f>
        <v>0</v>
      </c>
      <c r="F67" s="102">
        <f>SUMPRODUCT((Diário!$E$4:$E$941='Analítico Cx.'!$B67)*(Diário!$B$4:$B$941&gt;=F$4)*(Diário!$B$4:$B$941&lt;=EOMONTH(F$4,0))*(Diário!$F$4:$F$941))</f>
        <v>0</v>
      </c>
      <c r="G67" s="102">
        <f>SUMPRODUCT((Diário!$E$4:$E$941='Analítico Cx.'!$B67)*(Diário!$B$4:$B$941&gt;=G$4)*(Diário!$B$4:$B$941&lt;=EOMONTH(G$4,0))*(Diário!$F$4:$F$941))</f>
        <v>0</v>
      </c>
      <c r="H67" s="102">
        <f>SUMPRODUCT((Diário!$E$4:$E$941='Analítico Cx.'!$B67)*(Diário!$B$4:$B$941&gt;=H$4)*(Diário!$B$4:$B$941&lt;=EOMONTH(H$4,0))*(Diário!$F$4:$F$941))</f>
        <v>0</v>
      </c>
      <c r="I67" s="102">
        <f>SUMPRODUCT((Diário!$E$4:$E$941='Analítico Cx.'!$B67)*(Diário!$B$4:$B$941&gt;=I$4)*(Diário!$B$4:$B$941&lt;=EOMONTH(I$4,0))*(Diário!$F$4:$F$941))</f>
        <v>0</v>
      </c>
      <c r="J67" s="102">
        <f>SUMPRODUCT((Diário!$E$4:$E$941='Analítico Cx.'!$B67)*(Diário!$B$4:$B$941&gt;=J$4)*(Diário!$B$4:$B$941&lt;=EOMONTH(J$4,0))*(Diário!$F$4:$F$941))</f>
        <v>0</v>
      </c>
      <c r="K67" s="102">
        <f>SUMPRODUCT((Diário!$E$4:$E$941='Analítico Cx.'!$B67)*(Diário!$B$4:$B$941&gt;=K$4)*(Diário!$B$4:$B$941&lt;=EOMONTH(K$4,0))*(Diário!$F$4:$F$941))</f>
        <v>0</v>
      </c>
      <c r="L67" s="102">
        <f>SUMPRODUCT((Diário!$E$4:$E$941='Analítico Cx.'!$B67)*(Diário!$B$4:$B$941&gt;=L$4)*(Diário!$B$4:$B$941&lt;=EOMONTH(L$4,0))*(Diário!$F$4:$F$941))</f>
        <v>0</v>
      </c>
      <c r="M67" s="102">
        <f>SUMPRODUCT((Diário!$E$4:$E$941='Analítico Cx.'!$B67)*(Diário!$B$4:$B$941&gt;=M$4)*(Diário!$B$4:$B$941&lt;=EOMONTH(M$4,0))*(Diário!$F$4:$F$941))</f>
        <v>0</v>
      </c>
      <c r="N67" s="102">
        <f>SUMPRODUCT((Diário!$E$4:$E$941='Analítico Cx.'!$B67)*(Diário!$B$4:$B$941&gt;=N$4)*(Diário!$B$4:$B$941&lt;=EOMONTH(N$4,0))*(Diário!$F$4:$F$941))</f>
        <v>0</v>
      </c>
      <c r="O67" s="103">
        <f t="shared" si="15"/>
        <v>0</v>
      </c>
      <c r="P67" s="95">
        <f t="shared" si="16"/>
        <v>0</v>
      </c>
    </row>
    <row r="68" spans="1:16" ht="23.25" customHeight="1" x14ac:dyDescent="0.25">
      <c r="A68" s="40" t="s">
        <v>106</v>
      </c>
      <c r="B68" s="59" t="s">
        <v>161</v>
      </c>
      <c r="C68" s="102">
        <f>SUMPRODUCT((Diário!$E$4:$E$941='Analítico Cx.'!$B68)*(Diário!$B$4:$B$941&gt;=C$4)*(Diário!$B$4:$B$941&lt;=EOMONTH(C$4,0))*(Diário!$F$4:$F$941))</f>
        <v>0</v>
      </c>
      <c r="D68" s="102">
        <f>SUMPRODUCT((Diário!$E$4:$E$941='Analítico Cx.'!$B68)*(Diário!$B$4:$B$941&gt;=D$4)*(Diário!$B$4:$B$941&lt;=EOMONTH(D$4,0))*(Diário!$F$4:$F$941))</f>
        <v>0</v>
      </c>
      <c r="E68" s="102">
        <f>SUMPRODUCT((Diário!$E$4:$E$941='Analítico Cx.'!$B68)*(Diário!$B$4:$B$941&gt;=E$4)*(Diário!$B$4:$B$941&lt;=EOMONTH(E$4,0))*(Diário!$F$4:$F$941))</f>
        <v>0</v>
      </c>
      <c r="F68" s="102">
        <f>SUMPRODUCT((Diário!$E$4:$E$941='Analítico Cx.'!$B68)*(Diário!$B$4:$B$941&gt;=F$4)*(Diário!$B$4:$B$941&lt;=EOMONTH(F$4,0))*(Diário!$F$4:$F$941))</f>
        <v>0</v>
      </c>
      <c r="G68" s="102">
        <f>SUMPRODUCT((Diário!$E$4:$E$941='Analítico Cx.'!$B68)*(Diário!$B$4:$B$941&gt;=G$4)*(Diário!$B$4:$B$941&lt;=EOMONTH(G$4,0))*(Diário!$F$4:$F$941))</f>
        <v>0</v>
      </c>
      <c r="H68" s="102">
        <f>SUMPRODUCT((Diário!$E$4:$E$941='Analítico Cx.'!$B68)*(Diário!$B$4:$B$941&gt;=H$4)*(Diário!$B$4:$B$941&lt;=EOMONTH(H$4,0))*(Diário!$F$4:$F$941))</f>
        <v>0</v>
      </c>
      <c r="I68" s="102">
        <f>SUMPRODUCT((Diário!$E$4:$E$941='Analítico Cx.'!$B68)*(Diário!$B$4:$B$941&gt;=I$4)*(Diário!$B$4:$B$941&lt;=EOMONTH(I$4,0))*(Diário!$F$4:$F$941))</f>
        <v>0</v>
      </c>
      <c r="J68" s="102">
        <f>SUMPRODUCT((Diário!$E$4:$E$941='Analítico Cx.'!$B68)*(Diário!$B$4:$B$941&gt;=J$4)*(Diário!$B$4:$B$941&lt;=EOMONTH(J$4,0))*(Diário!$F$4:$F$941))</f>
        <v>0</v>
      </c>
      <c r="K68" s="102">
        <f>SUMPRODUCT((Diário!$E$4:$E$941='Analítico Cx.'!$B68)*(Diário!$B$4:$B$941&gt;=K$4)*(Diário!$B$4:$B$941&lt;=EOMONTH(K$4,0))*(Diário!$F$4:$F$941))</f>
        <v>0</v>
      </c>
      <c r="L68" s="102">
        <f>SUMPRODUCT((Diário!$E$4:$E$941='Analítico Cx.'!$B68)*(Diário!$B$4:$B$941&gt;=L$4)*(Diário!$B$4:$B$941&lt;=EOMONTH(L$4,0))*(Diário!$F$4:$F$941))</f>
        <v>0</v>
      </c>
      <c r="M68" s="102">
        <f>SUMPRODUCT((Diário!$E$4:$E$941='Analítico Cx.'!$B68)*(Diário!$B$4:$B$941&gt;=M$4)*(Diário!$B$4:$B$941&lt;=EOMONTH(M$4,0))*(Diário!$F$4:$F$941))</f>
        <v>0</v>
      </c>
      <c r="N68" s="102">
        <f>SUMPRODUCT((Diário!$E$4:$E$941='Analítico Cx.'!$B68)*(Diário!$B$4:$B$941&gt;=N$4)*(Diário!$B$4:$B$941&lt;=EOMONTH(N$4,0))*(Diário!$F$4:$F$941))</f>
        <v>0</v>
      </c>
      <c r="O68" s="103">
        <f t="shared" ref="O68:O115" si="17">SUM(C68:N68)</f>
        <v>0</v>
      </c>
      <c r="P68" s="95">
        <f t="shared" si="16"/>
        <v>0</v>
      </c>
    </row>
    <row r="69" spans="1:16" ht="23.25" customHeight="1" x14ac:dyDescent="0.25">
      <c r="A69" s="40" t="s">
        <v>107</v>
      </c>
      <c r="B69" s="59" t="s">
        <v>50</v>
      </c>
      <c r="C69" s="102">
        <f>SUMPRODUCT((Diário!$E$4:$E$941='Analítico Cx.'!$B69)*(Diário!$B$4:$B$941&gt;=C$4)*(Diário!$B$4:$B$941&lt;=EOMONTH(C$4,0))*(Diário!$F$4:$F$941))</f>
        <v>0</v>
      </c>
      <c r="D69" s="102">
        <f>SUMPRODUCT((Diário!$E$4:$E$941='Analítico Cx.'!$B69)*(Diário!$B$4:$B$941&gt;=D$4)*(Diário!$B$4:$B$941&lt;=EOMONTH(D$4,0))*(Diário!$F$4:$F$941))</f>
        <v>0</v>
      </c>
      <c r="E69" s="102">
        <f>SUMPRODUCT((Diário!$E$4:$E$941='Analítico Cx.'!$B69)*(Diário!$B$4:$B$941&gt;=E$4)*(Diário!$B$4:$B$941&lt;=EOMONTH(E$4,0))*(Diário!$F$4:$F$941))</f>
        <v>0</v>
      </c>
      <c r="F69" s="102">
        <f>SUMPRODUCT((Diário!$E$4:$E$941='Analítico Cx.'!$B69)*(Diário!$B$4:$B$941&gt;=F$4)*(Diário!$B$4:$B$941&lt;=EOMONTH(F$4,0))*(Diário!$F$4:$F$941))</f>
        <v>0</v>
      </c>
      <c r="G69" s="102">
        <f>SUMPRODUCT((Diário!$E$4:$E$941='Analítico Cx.'!$B69)*(Diário!$B$4:$B$941&gt;=G$4)*(Diário!$B$4:$B$941&lt;=EOMONTH(G$4,0))*(Diário!$F$4:$F$941))</f>
        <v>0</v>
      </c>
      <c r="H69" s="102">
        <f>SUMPRODUCT((Diário!$E$4:$E$941='Analítico Cx.'!$B69)*(Diário!$B$4:$B$941&gt;=H$4)*(Diário!$B$4:$B$941&lt;=EOMONTH(H$4,0))*(Diário!$F$4:$F$941))</f>
        <v>0</v>
      </c>
      <c r="I69" s="102">
        <f>SUMPRODUCT((Diário!$E$4:$E$941='Analítico Cx.'!$B69)*(Diário!$B$4:$B$941&gt;=I$4)*(Diário!$B$4:$B$941&lt;=EOMONTH(I$4,0))*(Diário!$F$4:$F$941))</f>
        <v>0</v>
      </c>
      <c r="J69" s="102">
        <f>SUMPRODUCT((Diário!$E$4:$E$941='Analítico Cx.'!$B69)*(Diário!$B$4:$B$941&gt;=J$4)*(Diário!$B$4:$B$941&lt;=EOMONTH(J$4,0))*(Diário!$F$4:$F$941))</f>
        <v>0</v>
      </c>
      <c r="K69" s="102">
        <f>SUMPRODUCT((Diário!$E$4:$E$941='Analítico Cx.'!$B69)*(Diário!$B$4:$B$941&gt;=K$4)*(Diário!$B$4:$B$941&lt;=EOMONTH(K$4,0))*(Diário!$F$4:$F$941))</f>
        <v>0</v>
      </c>
      <c r="L69" s="102">
        <f>SUMPRODUCT((Diário!$E$4:$E$941='Analítico Cx.'!$B69)*(Diário!$B$4:$B$941&gt;=L$4)*(Diário!$B$4:$B$941&lt;=EOMONTH(L$4,0))*(Diário!$F$4:$F$941))</f>
        <v>0</v>
      </c>
      <c r="M69" s="102">
        <f>SUMPRODUCT((Diário!$E$4:$E$941='Analítico Cx.'!$B69)*(Diário!$B$4:$B$941&gt;=M$4)*(Diário!$B$4:$B$941&lt;=EOMONTH(M$4,0))*(Diário!$F$4:$F$941))</f>
        <v>0</v>
      </c>
      <c r="N69" s="102">
        <f>SUMPRODUCT((Diário!$E$4:$E$941='Analítico Cx.'!$B69)*(Diário!$B$4:$B$941&gt;=N$4)*(Diário!$B$4:$B$941&lt;=EOMONTH(N$4,0))*(Diário!$F$4:$F$941))</f>
        <v>0</v>
      </c>
      <c r="O69" s="103">
        <f t="shared" si="17"/>
        <v>0</v>
      </c>
      <c r="P69" s="95">
        <f t="shared" si="16"/>
        <v>0</v>
      </c>
    </row>
    <row r="70" spans="1:16" ht="23.25" customHeight="1" x14ac:dyDescent="0.25">
      <c r="A70" s="40" t="s">
        <v>108</v>
      </c>
      <c r="B70" s="59" t="s">
        <v>9</v>
      </c>
      <c r="C70" s="102">
        <f>SUMPRODUCT((Diário!$E$4:$E$941='Analítico Cx.'!$B70)*(Diário!$B$4:$B$941&gt;=C$4)*(Diário!$B$4:$B$941&lt;=EOMONTH(C$4,0))*(Diário!$F$4:$F$941))</f>
        <v>0</v>
      </c>
      <c r="D70" s="102">
        <f>SUMPRODUCT((Diário!$E$4:$E$941='Analítico Cx.'!$B70)*(Diário!$B$4:$B$941&gt;=D$4)*(Diário!$B$4:$B$941&lt;=EOMONTH(D$4,0))*(Diário!$F$4:$F$941))</f>
        <v>0</v>
      </c>
      <c r="E70" s="102">
        <f>SUMPRODUCT((Diário!$E$4:$E$941='Analítico Cx.'!$B70)*(Diário!$B$4:$B$941&gt;=E$4)*(Diário!$B$4:$B$941&lt;=EOMONTH(E$4,0))*(Diário!$F$4:$F$941))</f>
        <v>0</v>
      </c>
      <c r="F70" s="102">
        <f>SUMPRODUCT((Diário!$E$4:$E$941='Analítico Cx.'!$B70)*(Diário!$B$4:$B$941&gt;=F$4)*(Diário!$B$4:$B$941&lt;=EOMONTH(F$4,0))*(Diário!$F$4:$F$941))</f>
        <v>0</v>
      </c>
      <c r="G70" s="102">
        <f>SUMPRODUCT((Diário!$E$4:$E$941='Analítico Cx.'!$B70)*(Diário!$B$4:$B$941&gt;=G$4)*(Diário!$B$4:$B$941&lt;=EOMONTH(G$4,0))*(Diário!$F$4:$F$941))</f>
        <v>0</v>
      </c>
      <c r="H70" s="102">
        <f>SUMPRODUCT((Diário!$E$4:$E$941='Analítico Cx.'!$B70)*(Diário!$B$4:$B$941&gt;=H$4)*(Diário!$B$4:$B$941&lt;=EOMONTH(H$4,0))*(Diário!$F$4:$F$941))</f>
        <v>0</v>
      </c>
      <c r="I70" s="102">
        <f>SUMPRODUCT((Diário!$E$4:$E$941='Analítico Cx.'!$B70)*(Diário!$B$4:$B$941&gt;=I$4)*(Diário!$B$4:$B$941&lt;=EOMONTH(I$4,0))*(Diário!$F$4:$F$941))</f>
        <v>0</v>
      </c>
      <c r="J70" s="102">
        <f>SUMPRODUCT((Diário!$E$4:$E$941='Analítico Cx.'!$B70)*(Diário!$B$4:$B$941&gt;=J$4)*(Diário!$B$4:$B$941&lt;=EOMONTH(J$4,0))*(Diário!$F$4:$F$941))</f>
        <v>0</v>
      </c>
      <c r="K70" s="102">
        <f>SUMPRODUCT((Diário!$E$4:$E$941='Analítico Cx.'!$B70)*(Diário!$B$4:$B$941&gt;=K$4)*(Diário!$B$4:$B$941&lt;=EOMONTH(K$4,0))*(Diário!$F$4:$F$941))</f>
        <v>0</v>
      </c>
      <c r="L70" s="102">
        <f>SUMPRODUCT((Diário!$E$4:$E$941='Analítico Cx.'!$B70)*(Diário!$B$4:$B$941&gt;=L$4)*(Diário!$B$4:$B$941&lt;=EOMONTH(L$4,0))*(Diário!$F$4:$F$941))</f>
        <v>0</v>
      </c>
      <c r="M70" s="102">
        <f>SUMPRODUCT((Diário!$E$4:$E$941='Analítico Cx.'!$B70)*(Diário!$B$4:$B$941&gt;=M$4)*(Diário!$B$4:$B$941&lt;=EOMONTH(M$4,0))*(Diário!$F$4:$F$941))</f>
        <v>0</v>
      </c>
      <c r="N70" s="102">
        <f>SUMPRODUCT((Diário!$E$4:$E$941='Analítico Cx.'!$B70)*(Diário!$B$4:$B$941&gt;=N$4)*(Diário!$B$4:$B$941&lt;=EOMONTH(N$4,0))*(Diário!$F$4:$F$941))</f>
        <v>0</v>
      </c>
      <c r="O70" s="103">
        <f t="shared" si="17"/>
        <v>0</v>
      </c>
      <c r="P70" s="95">
        <f t="shared" si="16"/>
        <v>0</v>
      </c>
    </row>
    <row r="71" spans="1:16" ht="23.25" customHeight="1" x14ac:dyDescent="0.25">
      <c r="A71" s="40" t="s">
        <v>109</v>
      </c>
      <c r="B71" s="59" t="s">
        <v>285</v>
      </c>
      <c r="C71" s="102">
        <f>SUMPRODUCT((Diário!$E$4:$E$941='Analítico Cx.'!$B71)*(Diário!$B$4:$B$941&gt;=C$4)*(Diário!$B$4:$B$941&lt;=EOMONTH(C$4,0))*(Diário!$F$4:$F$941))</f>
        <v>0</v>
      </c>
      <c r="D71" s="102">
        <f>SUMPRODUCT((Diário!$E$4:$E$941='Analítico Cx.'!$B71)*(Diário!$B$4:$B$941&gt;=D$4)*(Diário!$B$4:$B$941&lt;=EOMONTH(D$4,0))*(Diário!$F$4:$F$941))</f>
        <v>0</v>
      </c>
      <c r="E71" s="102">
        <f>SUMPRODUCT((Diário!$E$4:$E$941='Analítico Cx.'!$B71)*(Diário!$B$4:$B$941&gt;=E$4)*(Diário!$B$4:$B$941&lt;=EOMONTH(E$4,0))*(Diário!$F$4:$F$941))</f>
        <v>0</v>
      </c>
      <c r="F71" s="102">
        <f>SUMPRODUCT((Diário!$E$4:$E$941='Analítico Cx.'!$B71)*(Diário!$B$4:$B$941&gt;=F$4)*(Diário!$B$4:$B$941&lt;=EOMONTH(F$4,0))*(Diário!$F$4:$F$941))</f>
        <v>0</v>
      </c>
      <c r="G71" s="102">
        <f>SUMPRODUCT((Diário!$E$4:$E$941='Analítico Cx.'!$B71)*(Diário!$B$4:$B$941&gt;=G$4)*(Diário!$B$4:$B$941&lt;=EOMONTH(G$4,0))*(Diário!$F$4:$F$941))</f>
        <v>0</v>
      </c>
      <c r="H71" s="102">
        <f>SUMPRODUCT((Diário!$E$4:$E$941='Analítico Cx.'!$B71)*(Diário!$B$4:$B$941&gt;=H$4)*(Diário!$B$4:$B$941&lt;=EOMONTH(H$4,0))*(Diário!$F$4:$F$941))</f>
        <v>0</v>
      </c>
      <c r="I71" s="102">
        <f>SUMPRODUCT((Diário!$E$4:$E$941='Analítico Cx.'!$B71)*(Diário!$B$4:$B$941&gt;=I$4)*(Diário!$B$4:$B$941&lt;=EOMONTH(I$4,0))*(Diário!$F$4:$F$941))</f>
        <v>0</v>
      </c>
      <c r="J71" s="102">
        <f>SUMPRODUCT((Diário!$E$4:$E$941='Analítico Cx.'!$B71)*(Diário!$B$4:$B$941&gt;=J$4)*(Diário!$B$4:$B$941&lt;=EOMONTH(J$4,0))*(Diário!$F$4:$F$941))</f>
        <v>0</v>
      </c>
      <c r="K71" s="102">
        <f>SUMPRODUCT((Diário!$E$4:$E$941='Analítico Cx.'!$B71)*(Diário!$B$4:$B$941&gt;=K$4)*(Diário!$B$4:$B$941&lt;=EOMONTH(K$4,0))*(Diário!$F$4:$F$941))</f>
        <v>0</v>
      </c>
      <c r="L71" s="102">
        <f>SUMPRODUCT((Diário!$E$4:$E$941='Analítico Cx.'!$B71)*(Diário!$B$4:$B$941&gt;=L$4)*(Diário!$B$4:$B$941&lt;=EOMONTH(L$4,0))*(Diário!$F$4:$F$941))</f>
        <v>0</v>
      </c>
      <c r="M71" s="102">
        <f>SUMPRODUCT((Diário!$E$4:$E$941='Analítico Cx.'!$B71)*(Diário!$B$4:$B$941&gt;=M$4)*(Diário!$B$4:$B$941&lt;=EOMONTH(M$4,0))*(Diário!$F$4:$F$941))</f>
        <v>0</v>
      </c>
      <c r="N71" s="102">
        <f>SUMPRODUCT((Diário!$E$4:$E$941='Analítico Cx.'!$B71)*(Diário!$B$4:$B$941&gt;=N$4)*(Diário!$B$4:$B$941&lt;=EOMONTH(N$4,0))*(Diário!$F$4:$F$941))</f>
        <v>0</v>
      </c>
      <c r="O71" s="103">
        <f t="shared" si="17"/>
        <v>0</v>
      </c>
      <c r="P71" s="95">
        <f t="shared" si="16"/>
        <v>0</v>
      </c>
    </row>
    <row r="72" spans="1:16" ht="23.25" customHeight="1" x14ac:dyDescent="0.25">
      <c r="A72" s="40" t="s">
        <v>110</v>
      </c>
      <c r="B72" s="59" t="s">
        <v>158</v>
      </c>
      <c r="C72" s="102">
        <f>SUMPRODUCT((Diário!$E$4:$E$941='Analítico Cx.'!$B72)*(Diário!$B$4:$B$941&gt;=C$4)*(Diário!$B$4:$B$941&lt;=EOMONTH(C$4,0))*(Diário!$F$4:$F$941))</f>
        <v>0</v>
      </c>
      <c r="D72" s="102">
        <f>SUMPRODUCT((Diário!$E$4:$E$941='Analítico Cx.'!$B72)*(Diário!$B$4:$B$941&gt;=D$4)*(Diário!$B$4:$B$941&lt;=EOMONTH(D$4,0))*(Diário!$F$4:$F$941))</f>
        <v>0</v>
      </c>
      <c r="E72" s="102">
        <f>SUMPRODUCT((Diário!$E$4:$E$941='Analítico Cx.'!$B72)*(Diário!$B$4:$B$941&gt;=E$4)*(Diário!$B$4:$B$941&lt;=EOMONTH(E$4,0))*(Diário!$F$4:$F$941))</f>
        <v>0</v>
      </c>
      <c r="F72" s="102">
        <f>SUMPRODUCT((Diário!$E$4:$E$941='Analítico Cx.'!$B72)*(Diário!$B$4:$B$941&gt;=F$4)*(Diário!$B$4:$B$941&lt;=EOMONTH(F$4,0))*(Diário!$F$4:$F$941))</f>
        <v>0</v>
      </c>
      <c r="G72" s="102">
        <f>SUMPRODUCT((Diário!$E$4:$E$941='Analítico Cx.'!$B72)*(Diário!$B$4:$B$941&gt;=G$4)*(Diário!$B$4:$B$941&lt;=EOMONTH(G$4,0))*(Diário!$F$4:$F$941))</f>
        <v>0</v>
      </c>
      <c r="H72" s="102">
        <f>SUMPRODUCT((Diário!$E$4:$E$941='Analítico Cx.'!$B72)*(Diário!$B$4:$B$941&gt;=H$4)*(Diário!$B$4:$B$941&lt;=EOMONTH(H$4,0))*(Diário!$F$4:$F$941))</f>
        <v>0</v>
      </c>
      <c r="I72" s="102">
        <f>SUMPRODUCT((Diário!$E$4:$E$941='Analítico Cx.'!$B72)*(Diário!$B$4:$B$941&gt;=I$4)*(Diário!$B$4:$B$941&lt;=EOMONTH(I$4,0))*(Diário!$F$4:$F$941))</f>
        <v>0</v>
      </c>
      <c r="J72" s="102">
        <f>SUMPRODUCT((Diário!$E$4:$E$941='Analítico Cx.'!$B72)*(Diário!$B$4:$B$941&gt;=J$4)*(Diário!$B$4:$B$941&lt;=EOMONTH(J$4,0))*(Diário!$F$4:$F$941))</f>
        <v>0</v>
      </c>
      <c r="K72" s="102">
        <f>SUMPRODUCT((Diário!$E$4:$E$941='Analítico Cx.'!$B72)*(Diário!$B$4:$B$941&gt;=K$4)*(Diário!$B$4:$B$941&lt;=EOMONTH(K$4,0))*(Diário!$F$4:$F$941))</f>
        <v>0</v>
      </c>
      <c r="L72" s="102">
        <f>SUMPRODUCT((Diário!$E$4:$E$941='Analítico Cx.'!$B72)*(Diário!$B$4:$B$941&gt;=L$4)*(Diário!$B$4:$B$941&lt;=EOMONTH(L$4,0))*(Diário!$F$4:$F$941))</f>
        <v>0</v>
      </c>
      <c r="M72" s="102">
        <f>SUMPRODUCT((Diário!$E$4:$E$941='Analítico Cx.'!$B72)*(Diário!$B$4:$B$941&gt;=M$4)*(Diário!$B$4:$B$941&lt;=EOMONTH(M$4,0))*(Diário!$F$4:$F$941))</f>
        <v>0</v>
      </c>
      <c r="N72" s="102">
        <f>SUMPRODUCT((Diário!$E$4:$E$941='Analítico Cx.'!$B72)*(Diário!$B$4:$B$941&gt;=N$4)*(Diário!$B$4:$B$941&lt;=EOMONTH(N$4,0))*(Diário!$F$4:$F$941))</f>
        <v>0</v>
      </c>
      <c r="O72" s="103">
        <f t="shared" si="17"/>
        <v>0</v>
      </c>
      <c r="P72" s="95">
        <f t="shared" si="16"/>
        <v>0</v>
      </c>
    </row>
    <row r="73" spans="1:16" ht="23.25" customHeight="1" x14ac:dyDescent="0.25">
      <c r="A73" s="40" t="s">
        <v>111</v>
      </c>
      <c r="B73" s="59" t="s">
        <v>165</v>
      </c>
      <c r="C73" s="102">
        <f>SUMPRODUCT((Diário!$E$4:$E$941='Analítico Cx.'!$B73)*(Diário!$B$4:$B$941&gt;=C$4)*(Diário!$B$4:$B$941&lt;=EOMONTH(C$4,0))*(Diário!$F$4:$F$941))</f>
        <v>0</v>
      </c>
      <c r="D73" s="102">
        <f>SUMPRODUCT((Diário!$E$4:$E$941='Analítico Cx.'!$B73)*(Diário!$B$4:$B$941&gt;=D$4)*(Diário!$B$4:$B$941&lt;=EOMONTH(D$4,0))*(Diário!$F$4:$F$941))</f>
        <v>0</v>
      </c>
      <c r="E73" s="102">
        <f>SUMPRODUCT((Diário!$E$4:$E$941='Analítico Cx.'!$B73)*(Diário!$B$4:$B$941&gt;=E$4)*(Diário!$B$4:$B$941&lt;=EOMONTH(E$4,0))*(Diário!$F$4:$F$941))</f>
        <v>0</v>
      </c>
      <c r="F73" s="102">
        <f>SUMPRODUCT((Diário!$E$4:$E$941='Analítico Cx.'!$B73)*(Diário!$B$4:$B$941&gt;=F$4)*(Diário!$B$4:$B$941&lt;=EOMONTH(F$4,0))*(Diário!$F$4:$F$941))</f>
        <v>0</v>
      </c>
      <c r="G73" s="102">
        <f>SUMPRODUCT((Diário!$E$4:$E$941='Analítico Cx.'!$B73)*(Diário!$B$4:$B$941&gt;=G$4)*(Diário!$B$4:$B$941&lt;=EOMONTH(G$4,0))*(Diário!$F$4:$F$941))</f>
        <v>0</v>
      </c>
      <c r="H73" s="102">
        <f>SUMPRODUCT((Diário!$E$4:$E$941='Analítico Cx.'!$B73)*(Diário!$B$4:$B$941&gt;=H$4)*(Diário!$B$4:$B$941&lt;=EOMONTH(H$4,0))*(Diário!$F$4:$F$941))</f>
        <v>0</v>
      </c>
      <c r="I73" s="102">
        <f>SUMPRODUCT((Diário!$E$4:$E$941='Analítico Cx.'!$B73)*(Diário!$B$4:$B$941&gt;=I$4)*(Diário!$B$4:$B$941&lt;=EOMONTH(I$4,0))*(Diário!$F$4:$F$941))</f>
        <v>0</v>
      </c>
      <c r="J73" s="102">
        <f>SUMPRODUCT((Diário!$E$4:$E$941='Analítico Cx.'!$B73)*(Diário!$B$4:$B$941&gt;=J$4)*(Diário!$B$4:$B$941&lt;=EOMONTH(J$4,0))*(Diário!$F$4:$F$941))</f>
        <v>0</v>
      </c>
      <c r="K73" s="102">
        <f>SUMPRODUCT((Diário!$E$4:$E$941='Analítico Cx.'!$B73)*(Diário!$B$4:$B$941&gt;=K$4)*(Diário!$B$4:$B$941&lt;=EOMONTH(K$4,0))*(Diário!$F$4:$F$941))</f>
        <v>0</v>
      </c>
      <c r="L73" s="102">
        <f>SUMPRODUCT((Diário!$E$4:$E$941='Analítico Cx.'!$B73)*(Diário!$B$4:$B$941&gt;=L$4)*(Diário!$B$4:$B$941&lt;=EOMONTH(L$4,0))*(Diário!$F$4:$F$941))</f>
        <v>0</v>
      </c>
      <c r="M73" s="102">
        <f>SUMPRODUCT((Diário!$E$4:$E$941='Analítico Cx.'!$B73)*(Diário!$B$4:$B$941&gt;=M$4)*(Diário!$B$4:$B$941&lt;=EOMONTH(M$4,0))*(Diário!$F$4:$F$941))</f>
        <v>0</v>
      </c>
      <c r="N73" s="102">
        <f>SUMPRODUCT((Diário!$E$4:$E$941='Analítico Cx.'!$B73)*(Diário!$B$4:$B$941&gt;=N$4)*(Diário!$B$4:$B$941&lt;=EOMONTH(N$4,0))*(Diário!$F$4:$F$941))</f>
        <v>0</v>
      </c>
      <c r="O73" s="103">
        <f t="shared" si="17"/>
        <v>0</v>
      </c>
      <c r="P73" s="95">
        <f t="shared" si="16"/>
        <v>0</v>
      </c>
    </row>
    <row r="74" spans="1:16" ht="23.25" customHeight="1" x14ac:dyDescent="0.25">
      <c r="A74" s="40" t="s">
        <v>112</v>
      </c>
      <c r="B74" s="61" t="s">
        <v>203</v>
      </c>
      <c r="C74" s="102">
        <f>SUMPRODUCT((Diário!$E$4:$E$941='Analítico Cx.'!$B74)*(Diário!$B$4:$B$941&gt;=C$4)*(Diário!$B$4:$B$941&lt;=EOMONTH(C$4,0))*(Diário!$F$4:$F$941))</f>
        <v>0</v>
      </c>
      <c r="D74" s="102">
        <f>SUMPRODUCT((Diário!$E$4:$E$941='Analítico Cx.'!$B74)*(Diário!$B$4:$B$941&gt;=D$4)*(Diário!$B$4:$B$941&lt;=EOMONTH(D$4,0))*(Diário!$F$4:$F$941))</f>
        <v>0</v>
      </c>
      <c r="E74" s="102">
        <f>SUMPRODUCT((Diário!$E$4:$E$941='Analítico Cx.'!$B74)*(Diário!$B$4:$B$941&gt;=E$4)*(Diário!$B$4:$B$941&lt;=EOMONTH(E$4,0))*(Diário!$F$4:$F$941))</f>
        <v>0</v>
      </c>
      <c r="F74" s="102">
        <f>SUMPRODUCT((Diário!$E$4:$E$941='Analítico Cx.'!$B74)*(Diário!$B$4:$B$941&gt;=F$4)*(Diário!$B$4:$B$941&lt;=EOMONTH(F$4,0))*(Diário!$F$4:$F$941))</f>
        <v>0</v>
      </c>
      <c r="G74" s="102">
        <f>SUMPRODUCT((Diário!$E$4:$E$941='Analítico Cx.'!$B74)*(Diário!$B$4:$B$941&gt;=G$4)*(Diário!$B$4:$B$941&lt;=EOMONTH(G$4,0))*(Diário!$F$4:$F$941))</f>
        <v>0</v>
      </c>
      <c r="H74" s="102">
        <f>SUMPRODUCT((Diário!$E$4:$E$941='Analítico Cx.'!$B74)*(Diário!$B$4:$B$941&gt;=H$4)*(Diário!$B$4:$B$941&lt;=EOMONTH(H$4,0))*(Diário!$F$4:$F$941))</f>
        <v>0</v>
      </c>
      <c r="I74" s="102">
        <f>SUMPRODUCT((Diário!$E$4:$E$941='Analítico Cx.'!$B74)*(Diário!$B$4:$B$941&gt;=I$4)*(Diário!$B$4:$B$941&lt;=EOMONTH(I$4,0))*(Diário!$F$4:$F$941))</f>
        <v>0</v>
      </c>
      <c r="J74" s="102">
        <f>SUMPRODUCT((Diário!$E$4:$E$941='Analítico Cx.'!$B74)*(Diário!$B$4:$B$941&gt;=J$4)*(Diário!$B$4:$B$941&lt;=EOMONTH(J$4,0))*(Diário!$F$4:$F$941))</f>
        <v>0</v>
      </c>
      <c r="K74" s="102">
        <f>SUMPRODUCT((Diário!$E$4:$E$941='Analítico Cx.'!$B74)*(Diário!$B$4:$B$941&gt;=K$4)*(Diário!$B$4:$B$941&lt;=EOMONTH(K$4,0))*(Diário!$F$4:$F$941))</f>
        <v>0</v>
      </c>
      <c r="L74" s="102">
        <f>SUMPRODUCT((Diário!$E$4:$E$941='Analítico Cx.'!$B74)*(Diário!$B$4:$B$941&gt;=L$4)*(Diário!$B$4:$B$941&lt;=EOMONTH(L$4,0))*(Diário!$F$4:$F$941))</f>
        <v>0</v>
      </c>
      <c r="M74" s="102">
        <f>SUMPRODUCT((Diário!$E$4:$E$941='Analítico Cx.'!$B74)*(Diário!$B$4:$B$941&gt;=M$4)*(Diário!$B$4:$B$941&lt;=EOMONTH(M$4,0))*(Diário!$F$4:$F$941))</f>
        <v>0</v>
      </c>
      <c r="N74" s="102">
        <f>SUMPRODUCT((Diário!$E$4:$E$941='Analítico Cx.'!$B74)*(Diário!$B$4:$B$941&gt;=N$4)*(Diário!$B$4:$B$941&lt;=EOMONTH(N$4,0))*(Diário!$F$4:$F$941))</f>
        <v>0</v>
      </c>
      <c r="O74" s="103">
        <f t="shared" si="17"/>
        <v>0</v>
      </c>
      <c r="P74" s="95">
        <f t="shared" si="16"/>
        <v>0</v>
      </c>
    </row>
    <row r="75" spans="1:16" ht="23.25" customHeight="1" x14ac:dyDescent="0.25">
      <c r="A75" s="40" t="s">
        <v>113</v>
      </c>
      <c r="B75" s="59" t="s">
        <v>57</v>
      </c>
      <c r="C75" s="102">
        <f>SUMPRODUCT((Diário!$E$4:$E$941='Analítico Cx.'!$B75)*(Diário!$B$4:$B$941&gt;=C$4)*(Diário!$B$4:$B$941&lt;=EOMONTH(C$4,0))*(Diário!$F$4:$F$941))</f>
        <v>0</v>
      </c>
      <c r="D75" s="102">
        <f>SUMPRODUCT((Diário!$E$4:$E$941='Analítico Cx.'!$B75)*(Diário!$B$4:$B$941&gt;=D$4)*(Diário!$B$4:$B$941&lt;=EOMONTH(D$4,0))*(Diário!$F$4:$F$941))</f>
        <v>0</v>
      </c>
      <c r="E75" s="102">
        <f>SUMPRODUCT((Diário!$E$4:$E$941='Analítico Cx.'!$B75)*(Diário!$B$4:$B$941&gt;=E$4)*(Diário!$B$4:$B$941&lt;=EOMONTH(E$4,0))*(Diário!$F$4:$F$941))</f>
        <v>0</v>
      </c>
      <c r="F75" s="102">
        <f>SUMPRODUCT((Diário!$E$4:$E$941='Analítico Cx.'!$B75)*(Diário!$B$4:$B$941&gt;=F$4)*(Diário!$B$4:$B$941&lt;=EOMONTH(F$4,0))*(Diário!$F$4:$F$941))</f>
        <v>0</v>
      </c>
      <c r="G75" s="102">
        <f>SUMPRODUCT((Diário!$E$4:$E$941='Analítico Cx.'!$B75)*(Diário!$B$4:$B$941&gt;=G$4)*(Diário!$B$4:$B$941&lt;=EOMONTH(G$4,0))*(Diário!$F$4:$F$941))</f>
        <v>0</v>
      </c>
      <c r="H75" s="102">
        <f>SUMPRODUCT((Diário!$E$4:$E$941='Analítico Cx.'!$B75)*(Diário!$B$4:$B$941&gt;=H$4)*(Diário!$B$4:$B$941&lt;=EOMONTH(H$4,0))*(Diário!$F$4:$F$941))</f>
        <v>0</v>
      </c>
      <c r="I75" s="102">
        <f>SUMPRODUCT((Diário!$E$4:$E$941='Analítico Cx.'!$B75)*(Diário!$B$4:$B$941&gt;=I$4)*(Diário!$B$4:$B$941&lt;=EOMONTH(I$4,0))*(Diário!$F$4:$F$941))</f>
        <v>0</v>
      </c>
      <c r="J75" s="102">
        <f>SUMPRODUCT((Diário!$E$4:$E$941='Analítico Cx.'!$B75)*(Diário!$B$4:$B$941&gt;=J$4)*(Diário!$B$4:$B$941&lt;=EOMONTH(J$4,0))*(Diário!$F$4:$F$941))</f>
        <v>0</v>
      </c>
      <c r="K75" s="102">
        <f>SUMPRODUCT((Diário!$E$4:$E$941='Analítico Cx.'!$B75)*(Diário!$B$4:$B$941&gt;=K$4)*(Diário!$B$4:$B$941&lt;=EOMONTH(K$4,0))*(Diário!$F$4:$F$941))</f>
        <v>0</v>
      </c>
      <c r="L75" s="102">
        <f>SUMPRODUCT((Diário!$E$4:$E$941='Analítico Cx.'!$B75)*(Diário!$B$4:$B$941&gt;=L$4)*(Diário!$B$4:$B$941&lt;=EOMONTH(L$4,0))*(Diário!$F$4:$F$941))</f>
        <v>0</v>
      </c>
      <c r="M75" s="102">
        <f>SUMPRODUCT((Diário!$E$4:$E$941='Analítico Cx.'!$B75)*(Diário!$B$4:$B$941&gt;=M$4)*(Diário!$B$4:$B$941&lt;=EOMONTH(M$4,0))*(Diário!$F$4:$F$941))</f>
        <v>0</v>
      </c>
      <c r="N75" s="102">
        <f>SUMPRODUCT((Diário!$E$4:$E$941='Analítico Cx.'!$B75)*(Diário!$B$4:$B$941&gt;=N$4)*(Diário!$B$4:$B$941&lt;=EOMONTH(N$4,0))*(Diário!$F$4:$F$941))</f>
        <v>0</v>
      </c>
      <c r="O75" s="103">
        <f t="shared" si="17"/>
        <v>0</v>
      </c>
      <c r="P75" s="95">
        <f t="shared" si="16"/>
        <v>0</v>
      </c>
    </row>
    <row r="76" spans="1:16" ht="23.25" customHeight="1" x14ac:dyDescent="0.25">
      <c r="A76" s="40" t="s">
        <v>114</v>
      </c>
      <c r="B76" s="59" t="s">
        <v>166</v>
      </c>
      <c r="C76" s="102">
        <f>SUMPRODUCT((Diário!$E$4:$E$941='Analítico Cx.'!$B76)*(Diário!$B$4:$B$941&gt;=C$4)*(Diário!$B$4:$B$941&lt;=EOMONTH(C$4,0))*(Diário!$F$4:$F$941))</f>
        <v>0</v>
      </c>
      <c r="D76" s="102">
        <f>SUMPRODUCT((Diário!$E$4:$E$941='Analítico Cx.'!$B76)*(Diário!$B$4:$B$941&gt;=D$4)*(Diário!$B$4:$B$941&lt;=EOMONTH(D$4,0))*(Diário!$F$4:$F$941))</f>
        <v>0</v>
      </c>
      <c r="E76" s="102">
        <f>SUMPRODUCT((Diário!$E$4:$E$941='Analítico Cx.'!$B76)*(Diário!$B$4:$B$941&gt;=E$4)*(Diário!$B$4:$B$941&lt;=EOMONTH(E$4,0))*(Diário!$F$4:$F$941))</f>
        <v>0</v>
      </c>
      <c r="F76" s="102">
        <f>SUMPRODUCT((Diário!$E$4:$E$941='Analítico Cx.'!$B76)*(Diário!$B$4:$B$941&gt;=F$4)*(Diário!$B$4:$B$941&lt;=EOMONTH(F$4,0))*(Diário!$F$4:$F$941))</f>
        <v>0</v>
      </c>
      <c r="G76" s="102">
        <f>SUMPRODUCT((Diário!$E$4:$E$941='Analítico Cx.'!$B76)*(Diário!$B$4:$B$941&gt;=G$4)*(Diário!$B$4:$B$941&lt;=EOMONTH(G$4,0))*(Diário!$F$4:$F$941))</f>
        <v>0</v>
      </c>
      <c r="H76" s="102">
        <f>SUMPRODUCT((Diário!$E$4:$E$941='Analítico Cx.'!$B76)*(Diário!$B$4:$B$941&gt;=H$4)*(Diário!$B$4:$B$941&lt;=EOMONTH(H$4,0))*(Diário!$F$4:$F$941))</f>
        <v>0</v>
      </c>
      <c r="I76" s="102">
        <f>SUMPRODUCT((Diário!$E$4:$E$941='Analítico Cx.'!$B76)*(Diário!$B$4:$B$941&gt;=I$4)*(Diário!$B$4:$B$941&lt;=EOMONTH(I$4,0))*(Diário!$F$4:$F$941))</f>
        <v>0</v>
      </c>
      <c r="J76" s="102">
        <f>SUMPRODUCT((Diário!$E$4:$E$941='Analítico Cx.'!$B76)*(Diário!$B$4:$B$941&gt;=J$4)*(Diário!$B$4:$B$941&lt;=EOMONTH(J$4,0))*(Diário!$F$4:$F$941))</f>
        <v>0</v>
      </c>
      <c r="K76" s="102">
        <f>SUMPRODUCT((Diário!$E$4:$E$941='Analítico Cx.'!$B76)*(Diário!$B$4:$B$941&gt;=K$4)*(Diário!$B$4:$B$941&lt;=EOMONTH(K$4,0))*(Diário!$F$4:$F$941))</f>
        <v>0</v>
      </c>
      <c r="L76" s="102">
        <f>SUMPRODUCT((Diário!$E$4:$E$941='Analítico Cx.'!$B76)*(Diário!$B$4:$B$941&gt;=L$4)*(Diário!$B$4:$B$941&lt;=EOMONTH(L$4,0))*(Diário!$F$4:$F$941))</f>
        <v>0</v>
      </c>
      <c r="M76" s="102">
        <f>SUMPRODUCT((Diário!$E$4:$E$941='Analítico Cx.'!$B76)*(Diário!$B$4:$B$941&gt;=M$4)*(Diário!$B$4:$B$941&lt;=EOMONTH(M$4,0))*(Diário!$F$4:$F$941))</f>
        <v>0</v>
      </c>
      <c r="N76" s="102">
        <f>SUMPRODUCT((Diário!$E$4:$E$941='Analítico Cx.'!$B76)*(Diário!$B$4:$B$941&gt;=N$4)*(Diário!$B$4:$B$941&lt;=EOMONTH(N$4,0))*(Diário!$F$4:$F$941))</f>
        <v>0</v>
      </c>
      <c r="O76" s="103">
        <f t="shared" si="17"/>
        <v>0</v>
      </c>
      <c r="P76" s="95">
        <f t="shared" si="16"/>
        <v>0</v>
      </c>
    </row>
    <row r="77" spans="1:16" ht="23.25" customHeight="1" x14ac:dyDescent="0.25">
      <c r="A77" s="40" t="s">
        <v>115</v>
      </c>
      <c r="B77" s="59" t="s">
        <v>167</v>
      </c>
      <c r="C77" s="102">
        <f>SUMPRODUCT((Diário!$E$4:$E$941='Analítico Cx.'!$B77)*(Diário!$B$4:$B$941&gt;=C$4)*(Diário!$B$4:$B$941&lt;=EOMONTH(C$4,0))*(Diário!$F$4:$F$941))</f>
        <v>0</v>
      </c>
      <c r="D77" s="102">
        <f>SUMPRODUCT((Diário!$E$4:$E$941='Analítico Cx.'!$B77)*(Diário!$B$4:$B$941&gt;=D$4)*(Diário!$B$4:$B$941&lt;=EOMONTH(D$4,0))*(Diário!$F$4:$F$941))</f>
        <v>0</v>
      </c>
      <c r="E77" s="102">
        <f>SUMPRODUCT((Diário!$E$4:$E$941='Analítico Cx.'!$B77)*(Diário!$B$4:$B$941&gt;=E$4)*(Diário!$B$4:$B$941&lt;=EOMONTH(E$4,0))*(Diário!$F$4:$F$941))</f>
        <v>0</v>
      </c>
      <c r="F77" s="102">
        <f>SUMPRODUCT((Diário!$E$4:$E$941='Analítico Cx.'!$B77)*(Diário!$B$4:$B$941&gt;=F$4)*(Diário!$B$4:$B$941&lt;=EOMONTH(F$4,0))*(Diário!$F$4:$F$941))</f>
        <v>0</v>
      </c>
      <c r="G77" s="102">
        <f>SUMPRODUCT((Diário!$E$4:$E$941='Analítico Cx.'!$B77)*(Diário!$B$4:$B$941&gt;=G$4)*(Diário!$B$4:$B$941&lt;=EOMONTH(G$4,0))*(Diário!$F$4:$F$941))</f>
        <v>0</v>
      </c>
      <c r="H77" s="102">
        <f>SUMPRODUCT((Diário!$E$4:$E$941='Analítico Cx.'!$B77)*(Diário!$B$4:$B$941&gt;=H$4)*(Diário!$B$4:$B$941&lt;=EOMONTH(H$4,0))*(Diário!$F$4:$F$941))</f>
        <v>0</v>
      </c>
      <c r="I77" s="102">
        <f>SUMPRODUCT((Diário!$E$4:$E$941='Analítico Cx.'!$B77)*(Diário!$B$4:$B$941&gt;=I$4)*(Diário!$B$4:$B$941&lt;=EOMONTH(I$4,0))*(Diário!$F$4:$F$941))</f>
        <v>0</v>
      </c>
      <c r="J77" s="102">
        <f>SUMPRODUCT((Diário!$E$4:$E$941='Analítico Cx.'!$B77)*(Diário!$B$4:$B$941&gt;=J$4)*(Diário!$B$4:$B$941&lt;=EOMONTH(J$4,0))*(Diário!$F$4:$F$941))</f>
        <v>0</v>
      </c>
      <c r="K77" s="102">
        <f>SUMPRODUCT((Diário!$E$4:$E$941='Analítico Cx.'!$B77)*(Diário!$B$4:$B$941&gt;=K$4)*(Diário!$B$4:$B$941&lt;=EOMONTH(K$4,0))*(Diário!$F$4:$F$941))</f>
        <v>0</v>
      </c>
      <c r="L77" s="102">
        <f>SUMPRODUCT((Diário!$E$4:$E$941='Analítico Cx.'!$B77)*(Diário!$B$4:$B$941&gt;=L$4)*(Diário!$B$4:$B$941&lt;=EOMONTH(L$4,0))*(Diário!$F$4:$F$941))</f>
        <v>0</v>
      </c>
      <c r="M77" s="102">
        <f>SUMPRODUCT((Diário!$E$4:$E$941='Analítico Cx.'!$B77)*(Diário!$B$4:$B$941&gt;=M$4)*(Diário!$B$4:$B$941&lt;=EOMONTH(M$4,0))*(Diário!$F$4:$F$941))</f>
        <v>0</v>
      </c>
      <c r="N77" s="102">
        <f>SUMPRODUCT((Diário!$E$4:$E$941='Analítico Cx.'!$B77)*(Diário!$B$4:$B$941&gt;=N$4)*(Diário!$B$4:$B$941&lt;=EOMONTH(N$4,0))*(Diário!$F$4:$F$941))</f>
        <v>0</v>
      </c>
      <c r="O77" s="103">
        <f t="shared" si="17"/>
        <v>0</v>
      </c>
      <c r="P77" s="95">
        <f t="shared" si="16"/>
        <v>0</v>
      </c>
    </row>
    <row r="78" spans="1:16" ht="23.25" customHeight="1" x14ac:dyDescent="0.25">
      <c r="A78" s="40" t="s">
        <v>116</v>
      </c>
      <c r="B78" s="60" t="s">
        <v>168</v>
      </c>
      <c r="C78" s="102">
        <f>SUMPRODUCT((Diário!$E$4:$E$941='Analítico Cx.'!$B78)*(Diário!$B$4:$B$941&gt;=C$4)*(Diário!$B$4:$B$941&lt;=EOMONTH(C$4,0))*(Diário!$F$4:$F$941))</f>
        <v>0</v>
      </c>
      <c r="D78" s="102">
        <f>SUMPRODUCT((Diário!$E$4:$E$941='Analítico Cx.'!$B78)*(Diário!$B$4:$B$941&gt;=D$4)*(Diário!$B$4:$B$941&lt;=EOMONTH(D$4,0))*(Diário!$F$4:$F$941))</f>
        <v>0</v>
      </c>
      <c r="E78" s="102">
        <f>SUMPRODUCT((Diário!$E$4:$E$941='Analítico Cx.'!$B78)*(Diário!$B$4:$B$941&gt;=E$4)*(Diário!$B$4:$B$941&lt;=EOMONTH(E$4,0))*(Diário!$F$4:$F$941))</f>
        <v>0</v>
      </c>
      <c r="F78" s="102">
        <f>SUMPRODUCT((Diário!$E$4:$E$941='Analítico Cx.'!$B78)*(Diário!$B$4:$B$941&gt;=F$4)*(Diário!$B$4:$B$941&lt;=EOMONTH(F$4,0))*(Diário!$F$4:$F$941))</f>
        <v>0</v>
      </c>
      <c r="G78" s="102">
        <f>SUMPRODUCT((Diário!$E$4:$E$941='Analítico Cx.'!$B78)*(Diário!$B$4:$B$941&gt;=G$4)*(Diário!$B$4:$B$941&lt;=EOMONTH(G$4,0))*(Diário!$F$4:$F$941))</f>
        <v>0</v>
      </c>
      <c r="H78" s="102">
        <f>SUMPRODUCT((Diário!$E$4:$E$941='Analítico Cx.'!$B78)*(Diário!$B$4:$B$941&gt;=H$4)*(Diário!$B$4:$B$941&lt;=EOMONTH(H$4,0))*(Diário!$F$4:$F$941))</f>
        <v>0</v>
      </c>
      <c r="I78" s="102">
        <f>SUMPRODUCT((Diário!$E$4:$E$941='Analítico Cx.'!$B78)*(Diário!$B$4:$B$941&gt;=I$4)*(Diário!$B$4:$B$941&lt;=EOMONTH(I$4,0))*(Diário!$F$4:$F$941))</f>
        <v>0</v>
      </c>
      <c r="J78" s="102">
        <f>SUMPRODUCT((Diário!$E$4:$E$941='Analítico Cx.'!$B78)*(Diário!$B$4:$B$941&gt;=J$4)*(Diário!$B$4:$B$941&lt;=EOMONTH(J$4,0))*(Diário!$F$4:$F$941))</f>
        <v>0</v>
      </c>
      <c r="K78" s="102">
        <f>SUMPRODUCT((Diário!$E$4:$E$941='Analítico Cx.'!$B78)*(Diário!$B$4:$B$941&gt;=K$4)*(Diário!$B$4:$B$941&lt;=EOMONTH(K$4,0))*(Diário!$F$4:$F$941))</f>
        <v>0</v>
      </c>
      <c r="L78" s="102">
        <f>SUMPRODUCT((Diário!$E$4:$E$941='Analítico Cx.'!$B78)*(Diário!$B$4:$B$941&gt;=L$4)*(Diário!$B$4:$B$941&lt;=EOMONTH(L$4,0))*(Diário!$F$4:$F$941))</f>
        <v>0</v>
      </c>
      <c r="M78" s="102">
        <f>SUMPRODUCT((Diário!$E$4:$E$941='Analítico Cx.'!$B78)*(Diário!$B$4:$B$941&gt;=M$4)*(Diário!$B$4:$B$941&lt;=EOMONTH(M$4,0))*(Diário!$F$4:$F$941))</f>
        <v>0</v>
      </c>
      <c r="N78" s="102">
        <f>SUMPRODUCT((Diário!$E$4:$E$941='Analítico Cx.'!$B78)*(Diário!$B$4:$B$941&gt;=N$4)*(Diário!$B$4:$B$941&lt;=EOMONTH(N$4,0))*(Diário!$F$4:$F$941))</f>
        <v>0</v>
      </c>
      <c r="O78" s="103">
        <f t="shared" si="17"/>
        <v>0</v>
      </c>
      <c r="P78" s="95">
        <f t="shared" si="16"/>
        <v>0</v>
      </c>
    </row>
    <row r="79" spans="1:16" ht="23.25" customHeight="1" x14ac:dyDescent="0.25">
      <c r="A79" s="40" t="s">
        <v>117</v>
      </c>
      <c r="B79" s="60" t="s">
        <v>169</v>
      </c>
      <c r="C79" s="102">
        <f>SUMPRODUCT((Diário!$E$4:$E$941='Analítico Cx.'!$B79)*(Diário!$B$4:$B$941&gt;=C$4)*(Diário!$B$4:$B$941&lt;=EOMONTH(C$4,0))*(Diário!$F$4:$F$941))</f>
        <v>0</v>
      </c>
      <c r="D79" s="102">
        <f>SUMPRODUCT((Diário!$E$4:$E$941='Analítico Cx.'!$B79)*(Diário!$B$4:$B$941&gt;=D$4)*(Diário!$B$4:$B$941&lt;=EOMONTH(D$4,0))*(Diário!$F$4:$F$941))</f>
        <v>0</v>
      </c>
      <c r="E79" s="102">
        <f>SUMPRODUCT((Diário!$E$4:$E$941='Analítico Cx.'!$B79)*(Diário!$B$4:$B$941&gt;=E$4)*(Diário!$B$4:$B$941&lt;=EOMONTH(E$4,0))*(Diário!$F$4:$F$941))</f>
        <v>0</v>
      </c>
      <c r="F79" s="102">
        <f>SUMPRODUCT((Diário!$E$4:$E$941='Analítico Cx.'!$B79)*(Diário!$B$4:$B$941&gt;=F$4)*(Diário!$B$4:$B$941&lt;=EOMONTH(F$4,0))*(Diário!$F$4:$F$941))</f>
        <v>0</v>
      </c>
      <c r="G79" s="102">
        <f>SUMPRODUCT((Diário!$E$4:$E$941='Analítico Cx.'!$B79)*(Diário!$B$4:$B$941&gt;=G$4)*(Diário!$B$4:$B$941&lt;=EOMONTH(G$4,0))*(Diário!$F$4:$F$941))</f>
        <v>0</v>
      </c>
      <c r="H79" s="102">
        <f>SUMPRODUCT((Diário!$E$4:$E$941='Analítico Cx.'!$B79)*(Diário!$B$4:$B$941&gt;=H$4)*(Diário!$B$4:$B$941&lt;=EOMONTH(H$4,0))*(Diário!$F$4:$F$941))</f>
        <v>0</v>
      </c>
      <c r="I79" s="102">
        <f>SUMPRODUCT((Diário!$E$4:$E$941='Analítico Cx.'!$B79)*(Diário!$B$4:$B$941&gt;=I$4)*(Diário!$B$4:$B$941&lt;=EOMONTH(I$4,0))*(Diário!$F$4:$F$941))</f>
        <v>0</v>
      </c>
      <c r="J79" s="102">
        <f>SUMPRODUCT((Diário!$E$4:$E$941='Analítico Cx.'!$B79)*(Diário!$B$4:$B$941&gt;=J$4)*(Diário!$B$4:$B$941&lt;=EOMONTH(J$4,0))*(Diário!$F$4:$F$941))</f>
        <v>0</v>
      </c>
      <c r="K79" s="102">
        <f>SUMPRODUCT((Diário!$E$4:$E$941='Analítico Cx.'!$B79)*(Diário!$B$4:$B$941&gt;=K$4)*(Diário!$B$4:$B$941&lt;=EOMONTH(K$4,0))*(Diário!$F$4:$F$941))</f>
        <v>0</v>
      </c>
      <c r="L79" s="102">
        <f>SUMPRODUCT((Diário!$E$4:$E$941='Analítico Cx.'!$B79)*(Diário!$B$4:$B$941&gt;=L$4)*(Diário!$B$4:$B$941&lt;=EOMONTH(L$4,0))*(Diário!$F$4:$F$941))</f>
        <v>0</v>
      </c>
      <c r="M79" s="102">
        <f>SUMPRODUCT((Diário!$E$4:$E$941='Analítico Cx.'!$B79)*(Diário!$B$4:$B$941&gt;=M$4)*(Diário!$B$4:$B$941&lt;=EOMONTH(M$4,0))*(Diário!$F$4:$F$941))</f>
        <v>0</v>
      </c>
      <c r="N79" s="102">
        <f>SUMPRODUCT((Diário!$E$4:$E$941='Analítico Cx.'!$B79)*(Diário!$B$4:$B$941&gt;=N$4)*(Diário!$B$4:$B$941&lt;=EOMONTH(N$4,0))*(Diário!$F$4:$F$941))</f>
        <v>0</v>
      </c>
      <c r="O79" s="103">
        <f t="shared" si="17"/>
        <v>0</v>
      </c>
      <c r="P79" s="95">
        <f t="shared" si="16"/>
        <v>0</v>
      </c>
    </row>
    <row r="80" spans="1:16" ht="23.25" customHeight="1" x14ac:dyDescent="0.25">
      <c r="A80" s="40" t="s">
        <v>118</v>
      </c>
      <c r="B80" s="60" t="s">
        <v>170</v>
      </c>
      <c r="C80" s="102">
        <f>SUMPRODUCT((Diário!$E$4:$E$941='Analítico Cx.'!$B80)*(Diário!$B$4:$B$941&gt;=C$4)*(Diário!$B$4:$B$941&lt;=EOMONTH(C$4,0))*(Diário!$F$4:$F$941))</f>
        <v>0</v>
      </c>
      <c r="D80" s="102">
        <f>SUMPRODUCT((Diário!$E$4:$E$941='Analítico Cx.'!$B80)*(Diário!$B$4:$B$941&gt;=D$4)*(Diário!$B$4:$B$941&lt;=EOMONTH(D$4,0))*(Diário!$F$4:$F$941))</f>
        <v>0</v>
      </c>
      <c r="E80" s="102">
        <f>SUMPRODUCT((Diário!$E$4:$E$941='Analítico Cx.'!$B80)*(Diário!$B$4:$B$941&gt;=E$4)*(Diário!$B$4:$B$941&lt;=EOMONTH(E$4,0))*(Diário!$F$4:$F$941))</f>
        <v>0</v>
      </c>
      <c r="F80" s="102">
        <f>SUMPRODUCT((Diário!$E$4:$E$941='Analítico Cx.'!$B80)*(Diário!$B$4:$B$941&gt;=F$4)*(Diário!$B$4:$B$941&lt;=EOMONTH(F$4,0))*(Diário!$F$4:$F$941))</f>
        <v>0</v>
      </c>
      <c r="G80" s="102">
        <f>SUMPRODUCT((Diário!$E$4:$E$941='Analítico Cx.'!$B80)*(Diário!$B$4:$B$941&gt;=G$4)*(Diário!$B$4:$B$941&lt;=EOMONTH(G$4,0))*(Diário!$F$4:$F$941))</f>
        <v>0</v>
      </c>
      <c r="H80" s="102">
        <f>SUMPRODUCT((Diário!$E$4:$E$941='Analítico Cx.'!$B80)*(Diário!$B$4:$B$941&gt;=H$4)*(Diário!$B$4:$B$941&lt;=EOMONTH(H$4,0))*(Diário!$F$4:$F$941))</f>
        <v>0</v>
      </c>
      <c r="I80" s="102">
        <f>SUMPRODUCT((Diário!$E$4:$E$941='Analítico Cx.'!$B80)*(Diário!$B$4:$B$941&gt;=I$4)*(Diário!$B$4:$B$941&lt;=EOMONTH(I$4,0))*(Diário!$F$4:$F$941))</f>
        <v>0</v>
      </c>
      <c r="J80" s="102">
        <f>SUMPRODUCT((Diário!$E$4:$E$941='Analítico Cx.'!$B80)*(Diário!$B$4:$B$941&gt;=J$4)*(Diário!$B$4:$B$941&lt;=EOMONTH(J$4,0))*(Diário!$F$4:$F$941))</f>
        <v>0</v>
      </c>
      <c r="K80" s="102">
        <f>SUMPRODUCT((Diário!$E$4:$E$941='Analítico Cx.'!$B80)*(Diário!$B$4:$B$941&gt;=K$4)*(Diário!$B$4:$B$941&lt;=EOMONTH(K$4,0))*(Diário!$F$4:$F$941))</f>
        <v>0</v>
      </c>
      <c r="L80" s="102">
        <f>SUMPRODUCT((Diário!$E$4:$E$941='Analítico Cx.'!$B80)*(Diário!$B$4:$B$941&gt;=L$4)*(Diário!$B$4:$B$941&lt;=EOMONTH(L$4,0))*(Diário!$F$4:$F$941))</f>
        <v>0</v>
      </c>
      <c r="M80" s="102">
        <f>SUMPRODUCT((Diário!$E$4:$E$941='Analítico Cx.'!$B80)*(Diário!$B$4:$B$941&gt;=M$4)*(Diário!$B$4:$B$941&lt;=EOMONTH(M$4,0))*(Diário!$F$4:$F$941))</f>
        <v>0</v>
      </c>
      <c r="N80" s="102">
        <f>SUMPRODUCT((Diário!$E$4:$E$941='Analítico Cx.'!$B80)*(Diário!$B$4:$B$941&gt;=N$4)*(Diário!$B$4:$B$941&lt;=EOMONTH(N$4,0))*(Diário!$F$4:$F$941))</f>
        <v>0</v>
      </c>
      <c r="O80" s="103">
        <f t="shared" si="17"/>
        <v>0</v>
      </c>
      <c r="P80" s="95">
        <f t="shared" si="16"/>
        <v>0</v>
      </c>
    </row>
    <row r="81" spans="1:16" ht="23.25" customHeight="1" x14ac:dyDescent="0.25">
      <c r="A81" s="40" t="s">
        <v>119</v>
      </c>
      <c r="B81" s="60" t="s">
        <v>232</v>
      </c>
      <c r="C81" s="102">
        <f>SUMPRODUCT((Diário!$E$4:$E$941='Analítico Cx.'!$B81)*(Diário!$B$4:$B$941&gt;=C$4)*(Diário!$B$4:$B$941&lt;=EOMONTH(C$4,0))*(Diário!$F$4:$F$941))</f>
        <v>0</v>
      </c>
      <c r="D81" s="102">
        <f>SUMPRODUCT((Diário!$E$4:$E$941='Analítico Cx.'!$B81)*(Diário!$B$4:$B$941&gt;=D$4)*(Diário!$B$4:$B$941&lt;=EOMONTH(D$4,0))*(Diário!$F$4:$F$941))</f>
        <v>0</v>
      </c>
      <c r="E81" s="102">
        <f>SUMPRODUCT((Diário!$E$4:$E$941='Analítico Cx.'!$B81)*(Diário!$B$4:$B$941&gt;=E$4)*(Diário!$B$4:$B$941&lt;=EOMONTH(E$4,0))*(Diário!$F$4:$F$941))</f>
        <v>0</v>
      </c>
      <c r="F81" s="102">
        <f>SUMPRODUCT((Diário!$E$4:$E$941='Analítico Cx.'!$B81)*(Diário!$B$4:$B$941&gt;=F$4)*(Diário!$B$4:$B$941&lt;=EOMONTH(F$4,0))*(Diário!$F$4:$F$941))</f>
        <v>0</v>
      </c>
      <c r="G81" s="102">
        <f>SUMPRODUCT((Diário!$E$4:$E$941='Analítico Cx.'!$B81)*(Diário!$B$4:$B$941&gt;=G$4)*(Diário!$B$4:$B$941&lt;=EOMONTH(G$4,0))*(Diário!$F$4:$F$941))</f>
        <v>0</v>
      </c>
      <c r="H81" s="102">
        <f>SUMPRODUCT((Diário!$E$4:$E$941='Analítico Cx.'!$B81)*(Diário!$B$4:$B$941&gt;=H$4)*(Diário!$B$4:$B$941&lt;=EOMONTH(H$4,0))*(Diário!$F$4:$F$941))</f>
        <v>0</v>
      </c>
      <c r="I81" s="102">
        <f>SUMPRODUCT((Diário!$E$4:$E$941='Analítico Cx.'!$B81)*(Diário!$B$4:$B$941&gt;=I$4)*(Diário!$B$4:$B$941&lt;=EOMONTH(I$4,0))*(Diário!$F$4:$F$941))</f>
        <v>0</v>
      </c>
      <c r="J81" s="102">
        <f>SUMPRODUCT((Diário!$E$4:$E$941='Analítico Cx.'!$B81)*(Diário!$B$4:$B$941&gt;=J$4)*(Diário!$B$4:$B$941&lt;=EOMONTH(J$4,0))*(Diário!$F$4:$F$941))</f>
        <v>0</v>
      </c>
      <c r="K81" s="102">
        <f>SUMPRODUCT((Diário!$E$4:$E$941='Analítico Cx.'!$B81)*(Diário!$B$4:$B$941&gt;=K$4)*(Diário!$B$4:$B$941&lt;=EOMONTH(K$4,0))*(Diário!$F$4:$F$941))</f>
        <v>0</v>
      </c>
      <c r="L81" s="102">
        <f>SUMPRODUCT((Diário!$E$4:$E$941='Analítico Cx.'!$B81)*(Diário!$B$4:$B$941&gt;=L$4)*(Diário!$B$4:$B$941&lt;=EOMONTH(L$4,0))*(Diário!$F$4:$F$941))</f>
        <v>0</v>
      </c>
      <c r="M81" s="102">
        <f>SUMPRODUCT((Diário!$E$4:$E$941='Analítico Cx.'!$B81)*(Diário!$B$4:$B$941&gt;=M$4)*(Diário!$B$4:$B$941&lt;=EOMONTH(M$4,0))*(Diário!$F$4:$F$941))</f>
        <v>0</v>
      </c>
      <c r="N81" s="102">
        <f>SUMPRODUCT((Diário!$E$4:$E$941='Analítico Cx.'!$B81)*(Diário!$B$4:$B$941&gt;=N$4)*(Diário!$B$4:$B$941&lt;=EOMONTH(N$4,0))*(Diário!$F$4:$F$941))</f>
        <v>0</v>
      </c>
      <c r="O81" s="103">
        <f t="shared" si="17"/>
        <v>0</v>
      </c>
      <c r="P81" s="95">
        <f t="shared" si="16"/>
        <v>0</v>
      </c>
    </row>
    <row r="82" spans="1:16" ht="23.25" customHeight="1" x14ac:dyDescent="0.25">
      <c r="A82" s="40" t="s">
        <v>120</v>
      </c>
      <c r="B82" s="60" t="s">
        <v>78</v>
      </c>
      <c r="C82" s="102">
        <f>SUMPRODUCT((Diário!$E$4:$E$941='Analítico Cx.'!$B82)*(Diário!$B$4:$B$941&gt;=C$4)*(Diário!$B$4:$B$941&lt;=EOMONTH(C$4,0))*(Diário!$F$4:$F$941))</f>
        <v>0</v>
      </c>
      <c r="D82" s="102">
        <f>SUMPRODUCT((Diário!$E$4:$E$941='Analítico Cx.'!$B82)*(Diário!$B$4:$B$941&gt;=D$4)*(Diário!$B$4:$B$941&lt;=EOMONTH(D$4,0))*(Diário!$F$4:$F$941))</f>
        <v>0</v>
      </c>
      <c r="E82" s="102">
        <f>SUMPRODUCT((Diário!$E$4:$E$941='Analítico Cx.'!$B82)*(Diário!$B$4:$B$941&gt;=E$4)*(Diário!$B$4:$B$941&lt;=EOMONTH(E$4,0))*(Diário!$F$4:$F$941))</f>
        <v>0</v>
      </c>
      <c r="F82" s="102">
        <f>SUMPRODUCT((Diário!$E$4:$E$941='Analítico Cx.'!$B82)*(Diário!$B$4:$B$941&gt;=F$4)*(Diário!$B$4:$B$941&lt;=EOMONTH(F$4,0))*(Diário!$F$4:$F$941))</f>
        <v>0</v>
      </c>
      <c r="G82" s="102">
        <f>SUMPRODUCT((Diário!$E$4:$E$941='Analítico Cx.'!$B82)*(Diário!$B$4:$B$941&gt;=G$4)*(Diário!$B$4:$B$941&lt;=EOMONTH(G$4,0))*(Diário!$F$4:$F$941))</f>
        <v>0</v>
      </c>
      <c r="H82" s="102">
        <f>SUMPRODUCT((Diário!$E$4:$E$941='Analítico Cx.'!$B82)*(Diário!$B$4:$B$941&gt;=H$4)*(Diário!$B$4:$B$941&lt;=EOMONTH(H$4,0))*(Diário!$F$4:$F$941))</f>
        <v>0</v>
      </c>
      <c r="I82" s="102">
        <f>SUMPRODUCT((Diário!$E$4:$E$941='Analítico Cx.'!$B82)*(Diário!$B$4:$B$941&gt;=I$4)*(Diário!$B$4:$B$941&lt;=EOMONTH(I$4,0))*(Diário!$F$4:$F$941))</f>
        <v>0</v>
      </c>
      <c r="J82" s="102">
        <f>SUMPRODUCT((Diário!$E$4:$E$941='Analítico Cx.'!$B82)*(Diário!$B$4:$B$941&gt;=J$4)*(Diário!$B$4:$B$941&lt;=EOMONTH(J$4,0))*(Diário!$F$4:$F$941))</f>
        <v>0</v>
      </c>
      <c r="K82" s="102">
        <f>SUMPRODUCT((Diário!$E$4:$E$941='Analítico Cx.'!$B82)*(Diário!$B$4:$B$941&gt;=K$4)*(Diário!$B$4:$B$941&lt;=EOMONTH(K$4,0))*(Diário!$F$4:$F$941))</f>
        <v>0</v>
      </c>
      <c r="L82" s="102">
        <f>SUMPRODUCT((Diário!$E$4:$E$941='Analítico Cx.'!$B82)*(Diário!$B$4:$B$941&gt;=L$4)*(Diário!$B$4:$B$941&lt;=EOMONTH(L$4,0))*(Diário!$F$4:$F$941))</f>
        <v>0</v>
      </c>
      <c r="M82" s="102">
        <f>SUMPRODUCT((Diário!$E$4:$E$941='Analítico Cx.'!$B82)*(Diário!$B$4:$B$941&gt;=M$4)*(Diário!$B$4:$B$941&lt;=EOMONTH(M$4,0))*(Diário!$F$4:$F$941))</f>
        <v>0</v>
      </c>
      <c r="N82" s="102">
        <f>SUMPRODUCT((Diário!$E$4:$E$941='Analítico Cx.'!$B82)*(Diário!$B$4:$B$941&gt;=N$4)*(Diário!$B$4:$B$941&lt;=EOMONTH(N$4,0))*(Diário!$F$4:$F$941))</f>
        <v>0</v>
      </c>
      <c r="O82" s="103">
        <f t="shared" si="17"/>
        <v>0</v>
      </c>
      <c r="P82" s="95">
        <f t="shared" si="16"/>
        <v>0</v>
      </c>
    </row>
    <row r="83" spans="1:16" ht="23.25" customHeight="1" x14ac:dyDescent="0.25">
      <c r="A83" s="40" t="s">
        <v>121</v>
      </c>
      <c r="B83" s="60" t="s">
        <v>286</v>
      </c>
      <c r="C83" s="102">
        <f>SUMPRODUCT((Diário!$E$4:$E$941='Analítico Cx.'!$B83)*(Diário!$B$4:$B$941&gt;=C$4)*(Diário!$B$4:$B$941&lt;=EOMONTH(C$4,0))*(Diário!$F$4:$F$941))</f>
        <v>0</v>
      </c>
      <c r="D83" s="102">
        <f>SUMPRODUCT((Diário!$E$4:$E$941='Analítico Cx.'!$B83)*(Diário!$B$4:$B$941&gt;=D$4)*(Diário!$B$4:$B$941&lt;=EOMONTH(D$4,0))*(Diário!$F$4:$F$941))</f>
        <v>0</v>
      </c>
      <c r="E83" s="102">
        <f>SUMPRODUCT((Diário!$E$4:$E$941='Analítico Cx.'!$B83)*(Diário!$B$4:$B$941&gt;=E$4)*(Diário!$B$4:$B$941&lt;=EOMONTH(E$4,0))*(Diário!$F$4:$F$941))</f>
        <v>0</v>
      </c>
      <c r="F83" s="102">
        <f>SUMPRODUCT((Diário!$E$4:$E$941='Analítico Cx.'!$B83)*(Diário!$B$4:$B$941&gt;=F$4)*(Diário!$B$4:$B$941&lt;=EOMONTH(F$4,0))*(Diário!$F$4:$F$941))</f>
        <v>0</v>
      </c>
      <c r="G83" s="102">
        <f>SUMPRODUCT((Diário!$E$4:$E$941='Analítico Cx.'!$B83)*(Diário!$B$4:$B$941&gt;=G$4)*(Diário!$B$4:$B$941&lt;=EOMONTH(G$4,0))*(Diário!$F$4:$F$941))</f>
        <v>0</v>
      </c>
      <c r="H83" s="102">
        <f>SUMPRODUCT((Diário!$E$4:$E$941='Analítico Cx.'!$B83)*(Diário!$B$4:$B$941&gt;=H$4)*(Diário!$B$4:$B$941&lt;=EOMONTH(H$4,0))*(Diário!$F$4:$F$941))</f>
        <v>0</v>
      </c>
      <c r="I83" s="102">
        <f>SUMPRODUCT((Diário!$E$4:$E$941='Analítico Cx.'!$B83)*(Diário!$B$4:$B$941&gt;=I$4)*(Diário!$B$4:$B$941&lt;=EOMONTH(I$4,0))*(Diário!$F$4:$F$941))</f>
        <v>0</v>
      </c>
      <c r="J83" s="102">
        <f>SUMPRODUCT((Diário!$E$4:$E$941='Analítico Cx.'!$B83)*(Diário!$B$4:$B$941&gt;=J$4)*(Diário!$B$4:$B$941&lt;=EOMONTH(J$4,0))*(Diário!$F$4:$F$941))</f>
        <v>0</v>
      </c>
      <c r="K83" s="102">
        <f>SUMPRODUCT((Diário!$E$4:$E$941='Analítico Cx.'!$B83)*(Diário!$B$4:$B$941&gt;=K$4)*(Diário!$B$4:$B$941&lt;=EOMONTH(K$4,0))*(Diário!$F$4:$F$941))</f>
        <v>0</v>
      </c>
      <c r="L83" s="102">
        <f>SUMPRODUCT((Diário!$E$4:$E$941='Analítico Cx.'!$B83)*(Diário!$B$4:$B$941&gt;=L$4)*(Diário!$B$4:$B$941&lt;=EOMONTH(L$4,0))*(Diário!$F$4:$F$941))</f>
        <v>0</v>
      </c>
      <c r="M83" s="102">
        <f>SUMPRODUCT((Diário!$E$4:$E$941='Analítico Cx.'!$B83)*(Diário!$B$4:$B$941&gt;=M$4)*(Diário!$B$4:$B$941&lt;=EOMONTH(M$4,0))*(Diário!$F$4:$F$941))</f>
        <v>0</v>
      </c>
      <c r="N83" s="102">
        <f>SUMPRODUCT((Diário!$E$4:$E$941='Analítico Cx.'!$B83)*(Diário!$B$4:$B$941&gt;=N$4)*(Diário!$B$4:$B$941&lt;=EOMONTH(N$4,0))*(Diário!$F$4:$F$941))</f>
        <v>0</v>
      </c>
      <c r="O83" s="103">
        <f t="shared" si="17"/>
        <v>0</v>
      </c>
      <c r="P83" s="95">
        <f t="shared" si="16"/>
        <v>0</v>
      </c>
    </row>
    <row r="84" spans="1:16" ht="23.25" customHeight="1" x14ac:dyDescent="0.25">
      <c r="A84" s="40" t="s">
        <v>131</v>
      </c>
      <c r="B84" s="60" t="s">
        <v>68</v>
      </c>
      <c r="C84" s="102">
        <f>SUMPRODUCT((Diário!$E$4:$E$941='Analítico Cx.'!$B84)*(Diário!$B$4:$B$941&gt;=C$4)*(Diário!$B$4:$B$941&lt;=EOMONTH(C$4,0))*(Diário!$F$4:$F$941))</f>
        <v>0</v>
      </c>
      <c r="D84" s="102">
        <f>SUMPRODUCT((Diário!$E$4:$E$941='Analítico Cx.'!$B84)*(Diário!$B$4:$B$941&gt;=D$4)*(Diário!$B$4:$B$941&lt;=EOMONTH(D$4,0))*(Diário!$F$4:$F$941))</f>
        <v>0</v>
      </c>
      <c r="E84" s="102">
        <f>SUMPRODUCT((Diário!$E$4:$E$941='Analítico Cx.'!$B84)*(Diário!$B$4:$B$941&gt;=E$4)*(Diário!$B$4:$B$941&lt;=EOMONTH(E$4,0))*(Diário!$F$4:$F$941))</f>
        <v>0</v>
      </c>
      <c r="F84" s="102">
        <f>SUMPRODUCT((Diário!$E$4:$E$941='Analítico Cx.'!$B84)*(Diário!$B$4:$B$941&gt;=F$4)*(Diário!$B$4:$B$941&lt;=EOMONTH(F$4,0))*(Diário!$F$4:$F$941))</f>
        <v>0</v>
      </c>
      <c r="G84" s="102">
        <f>SUMPRODUCT((Diário!$E$4:$E$941='Analítico Cx.'!$B84)*(Diário!$B$4:$B$941&gt;=G$4)*(Diário!$B$4:$B$941&lt;=EOMONTH(G$4,0))*(Diário!$F$4:$F$941))</f>
        <v>0</v>
      </c>
      <c r="H84" s="102">
        <f>SUMPRODUCT((Diário!$E$4:$E$941='Analítico Cx.'!$B84)*(Diário!$B$4:$B$941&gt;=H$4)*(Diário!$B$4:$B$941&lt;=EOMONTH(H$4,0))*(Diário!$F$4:$F$941))</f>
        <v>0</v>
      </c>
      <c r="I84" s="102">
        <f>SUMPRODUCT((Diário!$E$4:$E$941='Analítico Cx.'!$B84)*(Diário!$B$4:$B$941&gt;=I$4)*(Diário!$B$4:$B$941&lt;=EOMONTH(I$4,0))*(Diário!$F$4:$F$941))</f>
        <v>0</v>
      </c>
      <c r="J84" s="102">
        <f>SUMPRODUCT((Diário!$E$4:$E$941='Analítico Cx.'!$B84)*(Diário!$B$4:$B$941&gt;=J$4)*(Diário!$B$4:$B$941&lt;=EOMONTH(J$4,0))*(Diário!$F$4:$F$941))</f>
        <v>0</v>
      </c>
      <c r="K84" s="102">
        <f>SUMPRODUCT((Diário!$E$4:$E$941='Analítico Cx.'!$B84)*(Diário!$B$4:$B$941&gt;=K$4)*(Diário!$B$4:$B$941&lt;=EOMONTH(K$4,0))*(Diário!$F$4:$F$941))</f>
        <v>0</v>
      </c>
      <c r="L84" s="102">
        <f>SUMPRODUCT((Diário!$E$4:$E$941='Analítico Cx.'!$B84)*(Diário!$B$4:$B$941&gt;=L$4)*(Diário!$B$4:$B$941&lt;=EOMONTH(L$4,0))*(Diário!$F$4:$F$941))</f>
        <v>0</v>
      </c>
      <c r="M84" s="102">
        <f>SUMPRODUCT((Diário!$E$4:$E$941='Analítico Cx.'!$B84)*(Diário!$B$4:$B$941&gt;=M$4)*(Diário!$B$4:$B$941&lt;=EOMONTH(M$4,0))*(Diário!$F$4:$F$941))</f>
        <v>0</v>
      </c>
      <c r="N84" s="102">
        <f>SUMPRODUCT((Diário!$E$4:$E$941='Analítico Cx.'!$B84)*(Diário!$B$4:$B$941&gt;=N$4)*(Diário!$B$4:$B$941&lt;=EOMONTH(N$4,0))*(Diário!$F$4:$F$941))</f>
        <v>0</v>
      </c>
      <c r="O84" s="103">
        <f t="shared" si="17"/>
        <v>0</v>
      </c>
      <c r="P84" s="95">
        <f t="shared" si="16"/>
        <v>0</v>
      </c>
    </row>
    <row r="85" spans="1:16" ht="23.25" customHeight="1" x14ac:dyDescent="0.25">
      <c r="A85" s="40" t="s">
        <v>132</v>
      </c>
      <c r="B85" s="60" t="s">
        <v>171</v>
      </c>
      <c r="C85" s="102">
        <f>SUMPRODUCT((Diário!$E$4:$E$941='Analítico Cx.'!$B85)*(Diário!$B$4:$B$941&gt;=C$4)*(Diário!$B$4:$B$941&lt;=EOMONTH(C$4,0))*(Diário!$F$4:$F$941))</f>
        <v>0</v>
      </c>
      <c r="D85" s="102">
        <f>SUMPRODUCT((Diário!$E$4:$E$941='Analítico Cx.'!$B85)*(Diário!$B$4:$B$941&gt;=D$4)*(Diário!$B$4:$B$941&lt;=EOMONTH(D$4,0))*(Diário!$F$4:$F$941))</f>
        <v>0</v>
      </c>
      <c r="E85" s="102">
        <f>SUMPRODUCT((Diário!$E$4:$E$941='Analítico Cx.'!$B85)*(Diário!$B$4:$B$941&gt;=E$4)*(Diário!$B$4:$B$941&lt;=EOMONTH(E$4,0))*(Diário!$F$4:$F$941))</f>
        <v>0</v>
      </c>
      <c r="F85" s="102">
        <f>SUMPRODUCT((Diário!$E$4:$E$941='Analítico Cx.'!$B85)*(Diário!$B$4:$B$941&gt;=F$4)*(Diário!$B$4:$B$941&lt;=EOMONTH(F$4,0))*(Diário!$F$4:$F$941))</f>
        <v>0</v>
      </c>
      <c r="G85" s="102">
        <f>SUMPRODUCT((Diário!$E$4:$E$941='Analítico Cx.'!$B85)*(Diário!$B$4:$B$941&gt;=G$4)*(Diário!$B$4:$B$941&lt;=EOMONTH(G$4,0))*(Diário!$F$4:$F$941))</f>
        <v>0</v>
      </c>
      <c r="H85" s="102">
        <f>SUMPRODUCT((Diário!$E$4:$E$941='Analítico Cx.'!$B85)*(Diário!$B$4:$B$941&gt;=H$4)*(Diário!$B$4:$B$941&lt;=EOMONTH(H$4,0))*(Diário!$F$4:$F$941))</f>
        <v>0</v>
      </c>
      <c r="I85" s="102">
        <f>SUMPRODUCT((Diário!$E$4:$E$941='Analítico Cx.'!$B85)*(Diário!$B$4:$B$941&gt;=I$4)*(Diário!$B$4:$B$941&lt;=EOMONTH(I$4,0))*(Diário!$F$4:$F$941))</f>
        <v>0</v>
      </c>
      <c r="J85" s="102">
        <f>SUMPRODUCT((Diário!$E$4:$E$941='Analítico Cx.'!$B85)*(Diário!$B$4:$B$941&gt;=J$4)*(Diário!$B$4:$B$941&lt;=EOMONTH(J$4,0))*(Diário!$F$4:$F$941))</f>
        <v>0</v>
      </c>
      <c r="K85" s="102">
        <f>SUMPRODUCT((Diário!$E$4:$E$941='Analítico Cx.'!$B85)*(Diário!$B$4:$B$941&gt;=K$4)*(Diário!$B$4:$B$941&lt;=EOMONTH(K$4,0))*(Diário!$F$4:$F$941))</f>
        <v>0</v>
      </c>
      <c r="L85" s="102">
        <f>SUMPRODUCT((Diário!$E$4:$E$941='Analítico Cx.'!$B85)*(Diário!$B$4:$B$941&gt;=L$4)*(Diário!$B$4:$B$941&lt;=EOMONTH(L$4,0))*(Diário!$F$4:$F$941))</f>
        <v>0</v>
      </c>
      <c r="M85" s="102">
        <f>SUMPRODUCT((Diário!$E$4:$E$941='Analítico Cx.'!$B85)*(Diário!$B$4:$B$941&gt;=M$4)*(Diário!$B$4:$B$941&lt;=EOMONTH(M$4,0))*(Diário!$F$4:$F$941))</f>
        <v>0</v>
      </c>
      <c r="N85" s="102">
        <f>SUMPRODUCT((Diário!$E$4:$E$941='Analítico Cx.'!$B85)*(Diário!$B$4:$B$941&gt;=N$4)*(Diário!$B$4:$B$941&lt;=EOMONTH(N$4,0))*(Diário!$F$4:$F$941))</f>
        <v>0</v>
      </c>
      <c r="O85" s="103">
        <f t="shared" si="17"/>
        <v>0</v>
      </c>
      <c r="P85" s="95">
        <f t="shared" si="16"/>
        <v>0</v>
      </c>
    </row>
    <row r="86" spans="1:16" ht="23.25" customHeight="1" x14ac:dyDescent="0.25">
      <c r="A86" s="40" t="s">
        <v>133</v>
      </c>
      <c r="B86" s="60" t="s">
        <v>76</v>
      </c>
      <c r="C86" s="102">
        <f>SUMPRODUCT((Diário!$E$4:$E$941='Analítico Cx.'!$B86)*(Diário!$B$4:$B$941&gt;=C$4)*(Diário!$B$4:$B$941&lt;=EOMONTH(C$4,0))*(Diário!$F$4:$F$941))</f>
        <v>0</v>
      </c>
      <c r="D86" s="102">
        <f>SUMPRODUCT((Diário!$E$4:$E$941='Analítico Cx.'!$B86)*(Diário!$B$4:$B$941&gt;=D$4)*(Diário!$B$4:$B$941&lt;=EOMONTH(D$4,0))*(Diário!$F$4:$F$941))</f>
        <v>0</v>
      </c>
      <c r="E86" s="102">
        <f>SUMPRODUCT((Diário!$E$4:$E$941='Analítico Cx.'!$B86)*(Diário!$B$4:$B$941&gt;=E$4)*(Diário!$B$4:$B$941&lt;=EOMONTH(E$4,0))*(Diário!$F$4:$F$941))</f>
        <v>0</v>
      </c>
      <c r="F86" s="102">
        <f>SUMPRODUCT((Diário!$E$4:$E$941='Analítico Cx.'!$B86)*(Diário!$B$4:$B$941&gt;=F$4)*(Diário!$B$4:$B$941&lt;=EOMONTH(F$4,0))*(Diário!$F$4:$F$941))</f>
        <v>0</v>
      </c>
      <c r="G86" s="102">
        <f>SUMPRODUCT((Diário!$E$4:$E$941='Analítico Cx.'!$B86)*(Diário!$B$4:$B$941&gt;=G$4)*(Diário!$B$4:$B$941&lt;=EOMONTH(G$4,0))*(Diário!$F$4:$F$941))</f>
        <v>0</v>
      </c>
      <c r="H86" s="102">
        <f>SUMPRODUCT((Diário!$E$4:$E$941='Analítico Cx.'!$B86)*(Diário!$B$4:$B$941&gt;=H$4)*(Diário!$B$4:$B$941&lt;=EOMONTH(H$4,0))*(Diário!$F$4:$F$941))</f>
        <v>0</v>
      </c>
      <c r="I86" s="102">
        <f>SUMPRODUCT((Diário!$E$4:$E$941='Analítico Cx.'!$B86)*(Diário!$B$4:$B$941&gt;=I$4)*(Diário!$B$4:$B$941&lt;=EOMONTH(I$4,0))*(Diário!$F$4:$F$941))</f>
        <v>0</v>
      </c>
      <c r="J86" s="102">
        <f>SUMPRODUCT((Diário!$E$4:$E$941='Analítico Cx.'!$B86)*(Diário!$B$4:$B$941&gt;=J$4)*(Diário!$B$4:$B$941&lt;=EOMONTH(J$4,0))*(Diário!$F$4:$F$941))</f>
        <v>0</v>
      </c>
      <c r="K86" s="102">
        <f>SUMPRODUCT((Diário!$E$4:$E$941='Analítico Cx.'!$B86)*(Diário!$B$4:$B$941&gt;=K$4)*(Diário!$B$4:$B$941&lt;=EOMONTH(K$4,0))*(Diário!$F$4:$F$941))</f>
        <v>0</v>
      </c>
      <c r="L86" s="102">
        <f>SUMPRODUCT((Diário!$E$4:$E$941='Analítico Cx.'!$B86)*(Diário!$B$4:$B$941&gt;=L$4)*(Diário!$B$4:$B$941&lt;=EOMONTH(L$4,0))*(Diário!$F$4:$F$941))</f>
        <v>0</v>
      </c>
      <c r="M86" s="102">
        <f>SUMPRODUCT((Diário!$E$4:$E$941='Analítico Cx.'!$B86)*(Diário!$B$4:$B$941&gt;=M$4)*(Diário!$B$4:$B$941&lt;=EOMONTH(M$4,0))*(Diário!$F$4:$F$941))</f>
        <v>0</v>
      </c>
      <c r="N86" s="102">
        <f>SUMPRODUCT((Diário!$E$4:$E$941='Analítico Cx.'!$B86)*(Diário!$B$4:$B$941&gt;=N$4)*(Diário!$B$4:$B$941&lt;=EOMONTH(N$4,0))*(Diário!$F$4:$F$941))</f>
        <v>0</v>
      </c>
      <c r="O86" s="103">
        <f t="shared" si="17"/>
        <v>0</v>
      </c>
      <c r="P86" s="95">
        <f t="shared" si="16"/>
        <v>0</v>
      </c>
    </row>
    <row r="87" spans="1:16" ht="23.25" customHeight="1" x14ac:dyDescent="0.25">
      <c r="A87" s="40" t="s">
        <v>134</v>
      </c>
      <c r="B87" s="60" t="s">
        <v>72</v>
      </c>
      <c r="C87" s="102">
        <f>SUMPRODUCT((Diário!$E$4:$E$941='Analítico Cx.'!$B87)*(Diário!$B$4:$B$941&gt;=C$4)*(Diário!$B$4:$B$941&lt;=EOMONTH(C$4,0))*(Diário!$F$4:$F$941))</f>
        <v>0</v>
      </c>
      <c r="D87" s="102">
        <f>SUMPRODUCT((Diário!$E$4:$E$941='Analítico Cx.'!$B87)*(Diário!$B$4:$B$941&gt;=D$4)*(Diário!$B$4:$B$941&lt;=EOMONTH(D$4,0))*(Diário!$F$4:$F$941))</f>
        <v>0</v>
      </c>
      <c r="E87" s="102">
        <f>SUMPRODUCT((Diário!$E$4:$E$941='Analítico Cx.'!$B87)*(Diário!$B$4:$B$941&gt;=E$4)*(Diário!$B$4:$B$941&lt;=EOMONTH(E$4,0))*(Diário!$F$4:$F$941))</f>
        <v>0</v>
      </c>
      <c r="F87" s="102">
        <f>SUMPRODUCT((Diário!$E$4:$E$941='Analítico Cx.'!$B87)*(Diário!$B$4:$B$941&gt;=F$4)*(Diário!$B$4:$B$941&lt;=EOMONTH(F$4,0))*(Diário!$F$4:$F$941))</f>
        <v>0</v>
      </c>
      <c r="G87" s="102">
        <f>SUMPRODUCT((Diário!$E$4:$E$941='Analítico Cx.'!$B87)*(Diário!$B$4:$B$941&gt;=G$4)*(Diário!$B$4:$B$941&lt;=EOMONTH(G$4,0))*(Diário!$F$4:$F$941))</f>
        <v>0</v>
      </c>
      <c r="H87" s="102">
        <f>SUMPRODUCT((Diário!$E$4:$E$941='Analítico Cx.'!$B87)*(Diário!$B$4:$B$941&gt;=H$4)*(Diário!$B$4:$B$941&lt;=EOMONTH(H$4,0))*(Diário!$F$4:$F$941))</f>
        <v>0</v>
      </c>
      <c r="I87" s="102">
        <f>SUMPRODUCT((Diário!$E$4:$E$941='Analítico Cx.'!$B87)*(Diário!$B$4:$B$941&gt;=I$4)*(Diário!$B$4:$B$941&lt;=EOMONTH(I$4,0))*(Diário!$F$4:$F$941))</f>
        <v>0</v>
      </c>
      <c r="J87" s="102">
        <f>SUMPRODUCT((Diário!$E$4:$E$941='Analítico Cx.'!$B87)*(Diário!$B$4:$B$941&gt;=J$4)*(Diário!$B$4:$B$941&lt;=EOMONTH(J$4,0))*(Diário!$F$4:$F$941))</f>
        <v>0</v>
      </c>
      <c r="K87" s="102">
        <f>SUMPRODUCT((Diário!$E$4:$E$941='Analítico Cx.'!$B87)*(Diário!$B$4:$B$941&gt;=K$4)*(Diário!$B$4:$B$941&lt;=EOMONTH(K$4,0))*(Diário!$F$4:$F$941))</f>
        <v>0</v>
      </c>
      <c r="L87" s="102">
        <f>SUMPRODUCT((Diário!$E$4:$E$941='Analítico Cx.'!$B87)*(Diário!$B$4:$B$941&gt;=L$4)*(Diário!$B$4:$B$941&lt;=EOMONTH(L$4,0))*(Diário!$F$4:$F$941))</f>
        <v>0</v>
      </c>
      <c r="M87" s="102">
        <f>SUMPRODUCT((Diário!$E$4:$E$941='Analítico Cx.'!$B87)*(Diário!$B$4:$B$941&gt;=M$4)*(Diário!$B$4:$B$941&lt;=EOMONTH(M$4,0))*(Diário!$F$4:$F$941))</f>
        <v>0</v>
      </c>
      <c r="N87" s="102">
        <f>SUMPRODUCT((Diário!$E$4:$E$941='Analítico Cx.'!$B87)*(Diário!$B$4:$B$941&gt;=N$4)*(Diário!$B$4:$B$941&lt;=EOMONTH(N$4,0))*(Diário!$F$4:$F$941))</f>
        <v>0</v>
      </c>
      <c r="O87" s="103">
        <f t="shared" si="17"/>
        <v>0</v>
      </c>
      <c r="P87" s="95">
        <f t="shared" si="16"/>
        <v>0</v>
      </c>
    </row>
    <row r="88" spans="1:16" ht="23.25" customHeight="1" x14ac:dyDescent="0.25">
      <c r="A88" s="40" t="s">
        <v>135</v>
      </c>
      <c r="B88" s="60" t="s">
        <v>159</v>
      </c>
      <c r="C88" s="102">
        <f>SUMPRODUCT((Diário!$E$4:$E$941='Analítico Cx.'!$B88)*(Diário!$B$4:$B$941&gt;=C$4)*(Diário!$B$4:$B$941&lt;=EOMONTH(C$4,0))*(Diário!$F$4:$F$941))</f>
        <v>0</v>
      </c>
      <c r="D88" s="102">
        <f>SUMPRODUCT((Diário!$E$4:$E$941='Analítico Cx.'!$B88)*(Diário!$B$4:$B$941&gt;=D$4)*(Diário!$B$4:$B$941&lt;=EOMONTH(D$4,0))*(Diário!$F$4:$F$941))</f>
        <v>0</v>
      </c>
      <c r="E88" s="102">
        <f>SUMPRODUCT((Diário!$E$4:$E$941='Analítico Cx.'!$B88)*(Diário!$B$4:$B$941&gt;=E$4)*(Diário!$B$4:$B$941&lt;=EOMONTH(E$4,0))*(Diário!$F$4:$F$941))</f>
        <v>0</v>
      </c>
      <c r="F88" s="102">
        <f>SUMPRODUCT((Diário!$E$4:$E$941='Analítico Cx.'!$B88)*(Diário!$B$4:$B$941&gt;=F$4)*(Diário!$B$4:$B$941&lt;=EOMONTH(F$4,0))*(Diário!$F$4:$F$941))</f>
        <v>0</v>
      </c>
      <c r="G88" s="102">
        <f>SUMPRODUCT((Diário!$E$4:$E$941='Analítico Cx.'!$B88)*(Diário!$B$4:$B$941&gt;=G$4)*(Diário!$B$4:$B$941&lt;=EOMONTH(G$4,0))*(Diário!$F$4:$F$941))</f>
        <v>0</v>
      </c>
      <c r="H88" s="102">
        <f>SUMPRODUCT((Diário!$E$4:$E$941='Analítico Cx.'!$B88)*(Diário!$B$4:$B$941&gt;=H$4)*(Diário!$B$4:$B$941&lt;=EOMONTH(H$4,0))*(Diário!$F$4:$F$941))</f>
        <v>0</v>
      </c>
      <c r="I88" s="102">
        <f>SUMPRODUCT((Diário!$E$4:$E$941='Analítico Cx.'!$B88)*(Diário!$B$4:$B$941&gt;=I$4)*(Diário!$B$4:$B$941&lt;=EOMONTH(I$4,0))*(Diário!$F$4:$F$941))</f>
        <v>0</v>
      </c>
      <c r="J88" s="102">
        <f>SUMPRODUCT((Diário!$E$4:$E$941='Analítico Cx.'!$B88)*(Diário!$B$4:$B$941&gt;=J$4)*(Diário!$B$4:$B$941&lt;=EOMONTH(J$4,0))*(Diário!$F$4:$F$941))</f>
        <v>0</v>
      </c>
      <c r="K88" s="102">
        <f>SUMPRODUCT((Diário!$E$4:$E$941='Analítico Cx.'!$B88)*(Diário!$B$4:$B$941&gt;=K$4)*(Diário!$B$4:$B$941&lt;=EOMONTH(K$4,0))*(Diário!$F$4:$F$941))</f>
        <v>0</v>
      </c>
      <c r="L88" s="102">
        <f>SUMPRODUCT((Diário!$E$4:$E$941='Analítico Cx.'!$B88)*(Diário!$B$4:$B$941&gt;=L$4)*(Diário!$B$4:$B$941&lt;=EOMONTH(L$4,0))*(Diário!$F$4:$F$941))</f>
        <v>0</v>
      </c>
      <c r="M88" s="102">
        <f>SUMPRODUCT((Diário!$E$4:$E$941='Analítico Cx.'!$B88)*(Diário!$B$4:$B$941&gt;=M$4)*(Diário!$B$4:$B$941&lt;=EOMONTH(M$4,0))*(Diário!$F$4:$F$941))</f>
        <v>0</v>
      </c>
      <c r="N88" s="102">
        <f>SUMPRODUCT((Diário!$E$4:$E$941='Analítico Cx.'!$B88)*(Diário!$B$4:$B$941&gt;=N$4)*(Diário!$B$4:$B$941&lt;=EOMONTH(N$4,0))*(Diário!$F$4:$F$941))</f>
        <v>0</v>
      </c>
      <c r="O88" s="103">
        <f t="shared" si="17"/>
        <v>0</v>
      </c>
      <c r="P88" s="95">
        <f t="shared" si="16"/>
        <v>0</v>
      </c>
    </row>
    <row r="89" spans="1:16" ht="23.25" customHeight="1" x14ac:dyDescent="0.25">
      <c r="A89" s="40" t="s">
        <v>136</v>
      </c>
      <c r="B89" s="60" t="s">
        <v>52</v>
      </c>
      <c r="C89" s="102">
        <f>SUMPRODUCT((Diário!$E$4:$E$941='Analítico Cx.'!$B89)*(Diário!$B$4:$B$941&gt;=C$4)*(Diário!$B$4:$B$941&lt;=EOMONTH(C$4,0))*(Diário!$F$4:$F$941))</f>
        <v>0</v>
      </c>
      <c r="D89" s="102">
        <f>SUMPRODUCT((Diário!$E$4:$E$941='Analítico Cx.'!$B89)*(Diário!$B$4:$B$941&gt;=D$4)*(Diário!$B$4:$B$941&lt;=EOMONTH(D$4,0))*(Diário!$F$4:$F$941))</f>
        <v>0</v>
      </c>
      <c r="E89" s="102">
        <f>SUMPRODUCT((Diário!$E$4:$E$941='Analítico Cx.'!$B89)*(Diário!$B$4:$B$941&gt;=E$4)*(Diário!$B$4:$B$941&lt;=EOMONTH(E$4,0))*(Diário!$F$4:$F$941))</f>
        <v>0</v>
      </c>
      <c r="F89" s="102">
        <f>SUMPRODUCT((Diário!$E$4:$E$941='Analítico Cx.'!$B89)*(Diário!$B$4:$B$941&gt;=F$4)*(Diário!$B$4:$B$941&lt;=EOMONTH(F$4,0))*(Diário!$F$4:$F$941))</f>
        <v>0</v>
      </c>
      <c r="G89" s="102">
        <f>SUMPRODUCT((Diário!$E$4:$E$941='Analítico Cx.'!$B89)*(Diário!$B$4:$B$941&gt;=G$4)*(Diário!$B$4:$B$941&lt;=EOMONTH(G$4,0))*(Diário!$F$4:$F$941))</f>
        <v>0</v>
      </c>
      <c r="H89" s="102">
        <f>SUMPRODUCT((Diário!$E$4:$E$941='Analítico Cx.'!$B89)*(Diário!$B$4:$B$941&gt;=H$4)*(Diário!$B$4:$B$941&lt;=EOMONTH(H$4,0))*(Diário!$F$4:$F$941))</f>
        <v>0</v>
      </c>
      <c r="I89" s="102">
        <f>SUMPRODUCT((Diário!$E$4:$E$941='Analítico Cx.'!$B89)*(Diário!$B$4:$B$941&gt;=I$4)*(Diário!$B$4:$B$941&lt;=EOMONTH(I$4,0))*(Diário!$F$4:$F$941))</f>
        <v>0</v>
      </c>
      <c r="J89" s="102">
        <f>SUMPRODUCT((Diário!$E$4:$E$941='Analítico Cx.'!$B89)*(Diário!$B$4:$B$941&gt;=J$4)*(Diário!$B$4:$B$941&lt;=EOMONTH(J$4,0))*(Diário!$F$4:$F$941))</f>
        <v>0</v>
      </c>
      <c r="K89" s="102">
        <f>SUMPRODUCT((Diário!$E$4:$E$941='Analítico Cx.'!$B89)*(Diário!$B$4:$B$941&gt;=K$4)*(Diário!$B$4:$B$941&lt;=EOMONTH(K$4,0))*(Diário!$F$4:$F$941))</f>
        <v>0</v>
      </c>
      <c r="L89" s="102">
        <f>SUMPRODUCT((Diário!$E$4:$E$941='Analítico Cx.'!$B89)*(Diário!$B$4:$B$941&gt;=L$4)*(Diário!$B$4:$B$941&lt;=EOMONTH(L$4,0))*(Diário!$F$4:$F$941))</f>
        <v>0</v>
      </c>
      <c r="M89" s="102">
        <f>SUMPRODUCT((Diário!$E$4:$E$941='Analítico Cx.'!$B89)*(Diário!$B$4:$B$941&gt;=M$4)*(Diário!$B$4:$B$941&lt;=EOMONTH(M$4,0))*(Diário!$F$4:$F$941))</f>
        <v>0</v>
      </c>
      <c r="N89" s="102">
        <f>SUMPRODUCT((Diário!$E$4:$E$941='Analítico Cx.'!$B89)*(Diário!$B$4:$B$941&gt;=N$4)*(Diário!$B$4:$B$941&lt;=EOMONTH(N$4,0))*(Diário!$F$4:$F$941))</f>
        <v>0</v>
      </c>
      <c r="O89" s="103">
        <f t="shared" si="17"/>
        <v>0</v>
      </c>
      <c r="P89" s="95">
        <f t="shared" si="16"/>
        <v>0</v>
      </c>
    </row>
    <row r="90" spans="1:16" ht="23.25" customHeight="1" x14ac:dyDescent="0.25">
      <c r="A90" s="40" t="s">
        <v>137</v>
      </c>
      <c r="B90" s="60" t="s">
        <v>51</v>
      </c>
      <c r="C90" s="102">
        <f>SUMPRODUCT((Diário!$E$4:$E$941='Analítico Cx.'!$B90)*(Diário!$B$4:$B$941&gt;=C$4)*(Diário!$B$4:$B$941&lt;=EOMONTH(C$4,0))*(Diário!$F$4:$F$941))</f>
        <v>0</v>
      </c>
      <c r="D90" s="102">
        <f>SUMPRODUCT((Diário!$E$4:$E$941='Analítico Cx.'!$B90)*(Diário!$B$4:$B$941&gt;=D$4)*(Diário!$B$4:$B$941&lt;=EOMONTH(D$4,0))*(Diário!$F$4:$F$941))</f>
        <v>0</v>
      </c>
      <c r="E90" s="102">
        <f>SUMPRODUCT((Diário!$E$4:$E$941='Analítico Cx.'!$B90)*(Diário!$B$4:$B$941&gt;=E$4)*(Diário!$B$4:$B$941&lt;=EOMONTH(E$4,0))*(Diário!$F$4:$F$941))</f>
        <v>0</v>
      </c>
      <c r="F90" s="102">
        <f>SUMPRODUCT((Diário!$E$4:$E$941='Analítico Cx.'!$B90)*(Diário!$B$4:$B$941&gt;=F$4)*(Diário!$B$4:$B$941&lt;=EOMONTH(F$4,0))*(Diário!$F$4:$F$941))</f>
        <v>0</v>
      </c>
      <c r="G90" s="102">
        <f>SUMPRODUCT((Diário!$E$4:$E$941='Analítico Cx.'!$B90)*(Diário!$B$4:$B$941&gt;=G$4)*(Diário!$B$4:$B$941&lt;=EOMONTH(G$4,0))*(Diário!$F$4:$F$941))</f>
        <v>0</v>
      </c>
      <c r="H90" s="102">
        <f>SUMPRODUCT((Diário!$E$4:$E$941='Analítico Cx.'!$B90)*(Diário!$B$4:$B$941&gt;=H$4)*(Diário!$B$4:$B$941&lt;=EOMONTH(H$4,0))*(Diário!$F$4:$F$941))</f>
        <v>0</v>
      </c>
      <c r="I90" s="102">
        <f>SUMPRODUCT((Diário!$E$4:$E$941='Analítico Cx.'!$B90)*(Diário!$B$4:$B$941&gt;=I$4)*(Diário!$B$4:$B$941&lt;=EOMONTH(I$4,0))*(Diário!$F$4:$F$941))</f>
        <v>0</v>
      </c>
      <c r="J90" s="102">
        <f>SUMPRODUCT((Diário!$E$4:$E$941='Analítico Cx.'!$B90)*(Diário!$B$4:$B$941&gt;=J$4)*(Diário!$B$4:$B$941&lt;=EOMONTH(J$4,0))*(Diário!$F$4:$F$941))</f>
        <v>0</v>
      </c>
      <c r="K90" s="102">
        <f>SUMPRODUCT((Diário!$E$4:$E$941='Analítico Cx.'!$B90)*(Diário!$B$4:$B$941&gt;=K$4)*(Diário!$B$4:$B$941&lt;=EOMONTH(K$4,0))*(Diário!$F$4:$F$941))</f>
        <v>0</v>
      </c>
      <c r="L90" s="102">
        <f>SUMPRODUCT((Diário!$E$4:$E$941='Analítico Cx.'!$B90)*(Diário!$B$4:$B$941&gt;=L$4)*(Diário!$B$4:$B$941&lt;=EOMONTH(L$4,0))*(Diário!$F$4:$F$941))</f>
        <v>0</v>
      </c>
      <c r="M90" s="102">
        <f>SUMPRODUCT((Diário!$E$4:$E$941='Analítico Cx.'!$B90)*(Diário!$B$4:$B$941&gt;=M$4)*(Diário!$B$4:$B$941&lt;=EOMONTH(M$4,0))*(Diário!$F$4:$F$941))</f>
        <v>0</v>
      </c>
      <c r="N90" s="102">
        <f>SUMPRODUCT((Diário!$E$4:$E$941='Analítico Cx.'!$B90)*(Diário!$B$4:$B$941&gt;=N$4)*(Diário!$B$4:$B$941&lt;=EOMONTH(N$4,0))*(Diário!$F$4:$F$941))</f>
        <v>0</v>
      </c>
      <c r="O90" s="103">
        <f t="shared" si="17"/>
        <v>0</v>
      </c>
      <c r="P90" s="95">
        <f t="shared" si="16"/>
        <v>0</v>
      </c>
    </row>
    <row r="91" spans="1:16" ht="23.25" customHeight="1" x14ac:dyDescent="0.25">
      <c r="A91" s="40" t="s">
        <v>138</v>
      </c>
      <c r="B91" s="60" t="s">
        <v>61</v>
      </c>
      <c r="C91" s="102">
        <f>SUMPRODUCT((Diário!$E$4:$E$941='Analítico Cx.'!$B91)*(Diário!$B$4:$B$941&gt;=C$4)*(Diário!$B$4:$B$941&lt;=EOMONTH(C$4,0))*(Diário!$F$4:$F$941))</f>
        <v>0</v>
      </c>
      <c r="D91" s="102">
        <f>SUMPRODUCT((Diário!$E$4:$E$941='Analítico Cx.'!$B91)*(Diário!$B$4:$B$941&gt;=D$4)*(Diário!$B$4:$B$941&lt;=EOMONTH(D$4,0))*(Diário!$F$4:$F$941))</f>
        <v>0</v>
      </c>
      <c r="E91" s="102">
        <f>SUMPRODUCT((Diário!$E$4:$E$941='Analítico Cx.'!$B91)*(Diário!$B$4:$B$941&gt;=E$4)*(Diário!$B$4:$B$941&lt;=EOMONTH(E$4,0))*(Diário!$F$4:$F$941))</f>
        <v>0</v>
      </c>
      <c r="F91" s="102">
        <f>SUMPRODUCT((Diário!$E$4:$E$941='Analítico Cx.'!$B91)*(Diário!$B$4:$B$941&gt;=F$4)*(Diário!$B$4:$B$941&lt;=EOMONTH(F$4,0))*(Diário!$F$4:$F$941))</f>
        <v>0</v>
      </c>
      <c r="G91" s="102">
        <f>SUMPRODUCT((Diário!$E$4:$E$941='Analítico Cx.'!$B91)*(Diário!$B$4:$B$941&gt;=G$4)*(Diário!$B$4:$B$941&lt;=EOMONTH(G$4,0))*(Diário!$F$4:$F$941))</f>
        <v>0</v>
      </c>
      <c r="H91" s="102">
        <f>SUMPRODUCT((Diário!$E$4:$E$941='Analítico Cx.'!$B91)*(Diário!$B$4:$B$941&gt;=H$4)*(Diário!$B$4:$B$941&lt;=EOMONTH(H$4,0))*(Diário!$F$4:$F$941))</f>
        <v>0</v>
      </c>
      <c r="I91" s="102">
        <f>SUMPRODUCT((Diário!$E$4:$E$941='Analítico Cx.'!$B91)*(Diário!$B$4:$B$941&gt;=I$4)*(Diário!$B$4:$B$941&lt;=EOMONTH(I$4,0))*(Diário!$F$4:$F$941))</f>
        <v>0</v>
      </c>
      <c r="J91" s="102">
        <f>SUMPRODUCT((Diário!$E$4:$E$941='Analítico Cx.'!$B91)*(Diário!$B$4:$B$941&gt;=J$4)*(Diário!$B$4:$B$941&lt;=EOMONTH(J$4,0))*(Diário!$F$4:$F$941))</f>
        <v>0</v>
      </c>
      <c r="K91" s="102">
        <f>SUMPRODUCT((Diário!$E$4:$E$941='Analítico Cx.'!$B91)*(Diário!$B$4:$B$941&gt;=K$4)*(Diário!$B$4:$B$941&lt;=EOMONTH(K$4,0))*(Diário!$F$4:$F$941))</f>
        <v>0</v>
      </c>
      <c r="L91" s="102">
        <f>SUMPRODUCT((Diário!$E$4:$E$941='Analítico Cx.'!$B91)*(Diário!$B$4:$B$941&gt;=L$4)*(Diário!$B$4:$B$941&lt;=EOMONTH(L$4,0))*(Diário!$F$4:$F$941))</f>
        <v>0</v>
      </c>
      <c r="M91" s="102">
        <f>SUMPRODUCT((Diário!$E$4:$E$941='Analítico Cx.'!$B91)*(Diário!$B$4:$B$941&gt;=M$4)*(Diário!$B$4:$B$941&lt;=EOMONTH(M$4,0))*(Diário!$F$4:$F$941))</f>
        <v>0</v>
      </c>
      <c r="N91" s="102">
        <f>SUMPRODUCT((Diário!$E$4:$E$941='Analítico Cx.'!$B91)*(Diário!$B$4:$B$941&gt;=N$4)*(Diário!$B$4:$B$941&lt;=EOMONTH(N$4,0))*(Diário!$F$4:$F$941))</f>
        <v>0</v>
      </c>
      <c r="O91" s="103">
        <f t="shared" si="17"/>
        <v>0</v>
      </c>
      <c r="P91" s="95">
        <f t="shared" ref="P91:P122" si="18">IF($O$141=0,0,O91/$O$141)</f>
        <v>0</v>
      </c>
    </row>
    <row r="92" spans="1:16" ht="23.25" customHeight="1" x14ac:dyDescent="0.25">
      <c r="A92" s="40" t="s">
        <v>139</v>
      </c>
      <c r="B92" s="60" t="s">
        <v>59</v>
      </c>
      <c r="C92" s="102">
        <f>SUMPRODUCT((Diário!$E$4:$E$941='Analítico Cx.'!$B92)*(Diário!$B$4:$B$941&gt;=C$4)*(Diário!$B$4:$B$941&lt;=EOMONTH(C$4,0))*(Diário!$F$4:$F$941))</f>
        <v>0</v>
      </c>
      <c r="D92" s="102">
        <f>SUMPRODUCT((Diário!$E$4:$E$941='Analítico Cx.'!$B92)*(Diário!$B$4:$B$941&gt;=D$4)*(Diário!$B$4:$B$941&lt;=EOMONTH(D$4,0))*(Diário!$F$4:$F$941))</f>
        <v>0</v>
      </c>
      <c r="E92" s="102">
        <f>SUMPRODUCT((Diário!$E$4:$E$941='Analítico Cx.'!$B92)*(Diário!$B$4:$B$941&gt;=E$4)*(Diário!$B$4:$B$941&lt;=EOMONTH(E$4,0))*(Diário!$F$4:$F$941))</f>
        <v>0</v>
      </c>
      <c r="F92" s="102">
        <f>SUMPRODUCT((Diário!$E$4:$E$941='Analítico Cx.'!$B92)*(Diário!$B$4:$B$941&gt;=F$4)*(Diário!$B$4:$B$941&lt;=EOMONTH(F$4,0))*(Diário!$F$4:$F$941))</f>
        <v>0</v>
      </c>
      <c r="G92" s="102">
        <f>SUMPRODUCT((Diário!$E$4:$E$941='Analítico Cx.'!$B92)*(Diário!$B$4:$B$941&gt;=G$4)*(Diário!$B$4:$B$941&lt;=EOMONTH(G$4,0))*(Diário!$F$4:$F$941))</f>
        <v>0</v>
      </c>
      <c r="H92" s="102">
        <f>SUMPRODUCT((Diário!$E$4:$E$941='Analítico Cx.'!$B92)*(Diário!$B$4:$B$941&gt;=H$4)*(Diário!$B$4:$B$941&lt;=EOMONTH(H$4,0))*(Diário!$F$4:$F$941))</f>
        <v>0</v>
      </c>
      <c r="I92" s="102">
        <f>SUMPRODUCT((Diário!$E$4:$E$941='Analítico Cx.'!$B92)*(Diário!$B$4:$B$941&gt;=I$4)*(Diário!$B$4:$B$941&lt;=EOMONTH(I$4,0))*(Diário!$F$4:$F$941))</f>
        <v>0</v>
      </c>
      <c r="J92" s="102">
        <f>SUMPRODUCT((Diário!$E$4:$E$941='Analítico Cx.'!$B92)*(Diário!$B$4:$B$941&gt;=J$4)*(Diário!$B$4:$B$941&lt;=EOMONTH(J$4,0))*(Diário!$F$4:$F$941))</f>
        <v>0</v>
      </c>
      <c r="K92" s="102">
        <f>SUMPRODUCT((Diário!$E$4:$E$941='Analítico Cx.'!$B92)*(Diário!$B$4:$B$941&gt;=K$4)*(Diário!$B$4:$B$941&lt;=EOMONTH(K$4,0))*(Diário!$F$4:$F$941))</f>
        <v>0</v>
      </c>
      <c r="L92" s="102">
        <f>SUMPRODUCT((Diário!$E$4:$E$941='Analítico Cx.'!$B92)*(Diário!$B$4:$B$941&gt;=L$4)*(Diário!$B$4:$B$941&lt;=EOMONTH(L$4,0))*(Diário!$F$4:$F$941))</f>
        <v>0</v>
      </c>
      <c r="M92" s="102">
        <f>SUMPRODUCT((Diário!$E$4:$E$941='Analítico Cx.'!$B92)*(Diário!$B$4:$B$941&gt;=M$4)*(Diário!$B$4:$B$941&lt;=EOMONTH(M$4,0))*(Diário!$F$4:$F$941))</f>
        <v>0</v>
      </c>
      <c r="N92" s="102">
        <f>SUMPRODUCT((Diário!$E$4:$E$941='Analítico Cx.'!$B92)*(Diário!$B$4:$B$941&gt;=N$4)*(Diário!$B$4:$B$941&lt;=EOMONTH(N$4,0))*(Diário!$F$4:$F$941))</f>
        <v>0</v>
      </c>
      <c r="O92" s="103">
        <f t="shared" si="17"/>
        <v>0</v>
      </c>
      <c r="P92" s="95">
        <f t="shared" si="18"/>
        <v>0</v>
      </c>
    </row>
    <row r="93" spans="1:16" ht="23.25" customHeight="1" x14ac:dyDescent="0.25">
      <c r="A93" s="40" t="s">
        <v>172</v>
      </c>
      <c r="B93" s="60" t="s">
        <v>58</v>
      </c>
      <c r="C93" s="102">
        <f>SUMPRODUCT((Diário!$E$4:$E$941='Analítico Cx.'!$B93)*(Diário!$B$4:$B$941&gt;=C$4)*(Diário!$B$4:$B$941&lt;=EOMONTH(C$4,0))*(Diário!$F$4:$F$941))</f>
        <v>0</v>
      </c>
      <c r="D93" s="102">
        <f>SUMPRODUCT((Diário!$E$4:$E$941='Analítico Cx.'!$B93)*(Diário!$B$4:$B$941&gt;=D$4)*(Diário!$B$4:$B$941&lt;=EOMONTH(D$4,0))*(Diário!$F$4:$F$941))</f>
        <v>0</v>
      </c>
      <c r="E93" s="102">
        <f>SUMPRODUCT((Diário!$E$4:$E$941='Analítico Cx.'!$B93)*(Diário!$B$4:$B$941&gt;=E$4)*(Diário!$B$4:$B$941&lt;=EOMONTH(E$4,0))*(Diário!$F$4:$F$941))</f>
        <v>0</v>
      </c>
      <c r="F93" s="102">
        <f>SUMPRODUCT((Diário!$E$4:$E$941='Analítico Cx.'!$B93)*(Diário!$B$4:$B$941&gt;=F$4)*(Diário!$B$4:$B$941&lt;=EOMONTH(F$4,0))*(Diário!$F$4:$F$941))</f>
        <v>0</v>
      </c>
      <c r="G93" s="102">
        <f>SUMPRODUCT((Diário!$E$4:$E$941='Analítico Cx.'!$B93)*(Diário!$B$4:$B$941&gt;=G$4)*(Diário!$B$4:$B$941&lt;=EOMONTH(G$4,0))*(Diário!$F$4:$F$941))</f>
        <v>0</v>
      </c>
      <c r="H93" s="102">
        <f>SUMPRODUCT((Diário!$E$4:$E$941='Analítico Cx.'!$B93)*(Diário!$B$4:$B$941&gt;=H$4)*(Diário!$B$4:$B$941&lt;=EOMONTH(H$4,0))*(Diário!$F$4:$F$941))</f>
        <v>0</v>
      </c>
      <c r="I93" s="102">
        <f>SUMPRODUCT((Diário!$E$4:$E$941='Analítico Cx.'!$B93)*(Diário!$B$4:$B$941&gt;=I$4)*(Diário!$B$4:$B$941&lt;=EOMONTH(I$4,0))*(Diário!$F$4:$F$941))</f>
        <v>0</v>
      </c>
      <c r="J93" s="102">
        <f>SUMPRODUCT((Diário!$E$4:$E$941='Analítico Cx.'!$B93)*(Diário!$B$4:$B$941&gt;=J$4)*(Diário!$B$4:$B$941&lt;=EOMONTH(J$4,0))*(Diário!$F$4:$F$941))</f>
        <v>0</v>
      </c>
      <c r="K93" s="102">
        <f>SUMPRODUCT((Diário!$E$4:$E$941='Analítico Cx.'!$B93)*(Diário!$B$4:$B$941&gt;=K$4)*(Diário!$B$4:$B$941&lt;=EOMONTH(K$4,0))*(Diário!$F$4:$F$941))</f>
        <v>0</v>
      </c>
      <c r="L93" s="102">
        <f>SUMPRODUCT((Diário!$E$4:$E$941='Analítico Cx.'!$B93)*(Diário!$B$4:$B$941&gt;=L$4)*(Diário!$B$4:$B$941&lt;=EOMONTH(L$4,0))*(Diário!$F$4:$F$941))</f>
        <v>0</v>
      </c>
      <c r="M93" s="102">
        <f>SUMPRODUCT((Diário!$E$4:$E$941='Analítico Cx.'!$B93)*(Diário!$B$4:$B$941&gt;=M$4)*(Diário!$B$4:$B$941&lt;=EOMONTH(M$4,0))*(Diário!$F$4:$F$941))</f>
        <v>0</v>
      </c>
      <c r="N93" s="102">
        <f>SUMPRODUCT((Diário!$E$4:$E$941='Analítico Cx.'!$B93)*(Diário!$B$4:$B$941&gt;=N$4)*(Diário!$B$4:$B$941&lt;=EOMONTH(N$4,0))*(Diário!$F$4:$F$941))</f>
        <v>0</v>
      </c>
      <c r="O93" s="103">
        <f t="shared" si="17"/>
        <v>0</v>
      </c>
      <c r="P93" s="95">
        <f t="shared" si="18"/>
        <v>0</v>
      </c>
    </row>
    <row r="94" spans="1:16" ht="23.25" customHeight="1" x14ac:dyDescent="0.25">
      <c r="A94" s="40" t="s">
        <v>173</v>
      </c>
      <c r="B94" s="60" t="s">
        <v>60</v>
      </c>
      <c r="C94" s="102">
        <f>SUMPRODUCT((Diário!$E$4:$E$941='Analítico Cx.'!$B94)*(Diário!$B$4:$B$941&gt;=C$4)*(Diário!$B$4:$B$941&lt;=EOMONTH(C$4,0))*(Diário!$F$4:$F$941))</f>
        <v>0</v>
      </c>
      <c r="D94" s="102">
        <f>SUMPRODUCT((Diário!$E$4:$E$941='Analítico Cx.'!$B94)*(Diário!$B$4:$B$941&gt;=D$4)*(Diário!$B$4:$B$941&lt;=EOMONTH(D$4,0))*(Diário!$F$4:$F$941))</f>
        <v>0</v>
      </c>
      <c r="E94" s="102">
        <f>SUMPRODUCT((Diário!$E$4:$E$941='Analítico Cx.'!$B94)*(Diário!$B$4:$B$941&gt;=E$4)*(Diário!$B$4:$B$941&lt;=EOMONTH(E$4,0))*(Diário!$F$4:$F$941))</f>
        <v>0</v>
      </c>
      <c r="F94" s="102">
        <f>SUMPRODUCT((Diário!$E$4:$E$941='Analítico Cx.'!$B94)*(Diário!$B$4:$B$941&gt;=F$4)*(Diário!$B$4:$B$941&lt;=EOMONTH(F$4,0))*(Diário!$F$4:$F$941))</f>
        <v>0</v>
      </c>
      <c r="G94" s="102">
        <f>SUMPRODUCT((Diário!$E$4:$E$941='Analítico Cx.'!$B94)*(Diário!$B$4:$B$941&gt;=G$4)*(Diário!$B$4:$B$941&lt;=EOMONTH(G$4,0))*(Diário!$F$4:$F$941))</f>
        <v>0</v>
      </c>
      <c r="H94" s="102">
        <f>SUMPRODUCT((Diário!$E$4:$E$941='Analítico Cx.'!$B94)*(Diário!$B$4:$B$941&gt;=H$4)*(Diário!$B$4:$B$941&lt;=EOMONTH(H$4,0))*(Diário!$F$4:$F$941))</f>
        <v>0</v>
      </c>
      <c r="I94" s="102">
        <f>SUMPRODUCT((Diário!$E$4:$E$941='Analítico Cx.'!$B94)*(Diário!$B$4:$B$941&gt;=I$4)*(Diário!$B$4:$B$941&lt;=EOMONTH(I$4,0))*(Diário!$F$4:$F$941))</f>
        <v>0</v>
      </c>
      <c r="J94" s="102">
        <f>SUMPRODUCT((Diário!$E$4:$E$941='Analítico Cx.'!$B94)*(Diário!$B$4:$B$941&gt;=J$4)*(Diário!$B$4:$B$941&lt;=EOMONTH(J$4,0))*(Diário!$F$4:$F$941))</f>
        <v>0</v>
      </c>
      <c r="K94" s="102">
        <f>SUMPRODUCT((Diário!$E$4:$E$941='Analítico Cx.'!$B94)*(Diário!$B$4:$B$941&gt;=K$4)*(Diário!$B$4:$B$941&lt;=EOMONTH(K$4,0))*(Diário!$F$4:$F$941))</f>
        <v>0</v>
      </c>
      <c r="L94" s="102">
        <f>SUMPRODUCT((Diário!$E$4:$E$941='Analítico Cx.'!$B94)*(Diário!$B$4:$B$941&gt;=L$4)*(Diário!$B$4:$B$941&lt;=EOMONTH(L$4,0))*(Diário!$F$4:$F$941))</f>
        <v>0</v>
      </c>
      <c r="M94" s="102">
        <f>SUMPRODUCT((Diário!$E$4:$E$941='Analítico Cx.'!$B94)*(Diário!$B$4:$B$941&gt;=M$4)*(Diário!$B$4:$B$941&lt;=EOMONTH(M$4,0))*(Diário!$F$4:$F$941))</f>
        <v>0</v>
      </c>
      <c r="N94" s="102">
        <f>SUMPRODUCT((Diário!$E$4:$E$941='Analítico Cx.'!$B94)*(Diário!$B$4:$B$941&gt;=N$4)*(Diário!$B$4:$B$941&lt;=EOMONTH(N$4,0))*(Diário!$F$4:$F$941))</f>
        <v>0</v>
      </c>
      <c r="O94" s="103">
        <f t="shared" si="17"/>
        <v>0</v>
      </c>
      <c r="P94" s="95">
        <f t="shared" si="18"/>
        <v>0</v>
      </c>
    </row>
    <row r="95" spans="1:16" ht="23.25" customHeight="1" x14ac:dyDescent="0.25">
      <c r="A95" s="40" t="s">
        <v>174</v>
      </c>
      <c r="B95" s="60" t="s">
        <v>127</v>
      </c>
      <c r="C95" s="102">
        <f>SUMPRODUCT((Diário!$E$4:$E$941='Analítico Cx.'!$B95)*(Diário!$B$4:$B$941&gt;=C$4)*(Diário!$B$4:$B$941&lt;=EOMONTH(C$4,0))*(Diário!$F$4:$F$941))</f>
        <v>0</v>
      </c>
      <c r="D95" s="102">
        <f>SUMPRODUCT((Diário!$E$4:$E$941='Analítico Cx.'!$B95)*(Diário!$B$4:$B$941&gt;=D$4)*(Diário!$B$4:$B$941&lt;=EOMONTH(D$4,0))*(Diário!$F$4:$F$941))</f>
        <v>0</v>
      </c>
      <c r="E95" s="102">
        <f>SUMPRODUCT((Diário!$E$4:$E$941='Analítico Cx.'!$B95)*(Diário!$B$4:$B$941&gt;=E$4)*(Diário!$B$4:$B$941&lt;=EOMONTH(E$4,0))*(Diário!$F$4:$F$941))</f>
        <v>0</v>
      </c>
      <c r="F95" s="102">
        <f>SUMPRODUCT((Diário!$E$4:$E$941='Analítico Cx.'!$B95)*(Diário!$B$4:$B$941&gt;=F$4)*(Diário!$B$4:$B$941&lt;=EOMONTH(F$4,0))*(Diário!$F$4:$F$941))</f>
        <v>0</v>
      </c>
      <c r="G95" s="102">
        <f>SUMPRODUCT((Diário!$E$4:$E$941='Analítico Cx.'!$B95)*(Diário!$B$4:$B$941&gt;=G$4)*(Diário!$B$4:$B$941&lt;=EOMONTH(G$4,0))*(Diário!$F$4:$F$941))</f>
        <v>0</v>
      </c>
      <c r="H95" s="102">
        <f>SUMPRODUCT((Diário!$E$4:$E$941='Analítico Cx.'!$B95)*(Diário!$B$4:$B$941&gt;=H$4)*(Diário!$B$4:$B$941&lt;=EOMONTH(H$4,0))*(Diário!$F$4:$F$941))</f>
        <v>0</v>
      </c>
      <c r="I95" s="102">
        <f>SUMPRODUCT((Diário!$E$4:$E$941='Analítico Cx.'!$B95)*(Diário!$B$4:$B$941&gt;=I$4)*(Diário!$B$4:$B$941&lt;=EOMONTH(I$4,0))*(Diário!$F$4:$F$941))</f>
        <v>0</v>
      </c>
      <c r="J95" s="102">
        <f>SUMPRODUCT((Diário!$E$4:$E$941='Analítico Cx.'!$B95)*(Diário!$B$4:$B$941&gt;=J$4)*(Diário!$B$4:$B$941&lt;=EOMONTH(J$4,0))*(Diário!$F$4:$F$941))</f>
        <v>0</v>
      </c>
      <c r="K95" s="102">
        <f>SUMPRODUCT((Diário!$E$4:$E$941='Analítico Cx.'!$B95)*(Diário!$B$4:$B$941&gt;=K$4)*(Diário!$B$4:$B$941&lt;=EOMONTH(K$4,0))*(Diário!$F$4:$F$941))</f>
        <v>0</v>
      </c>
      <c r="L95" s="102">
        <f>SUMPRODUCT((Diário!$E$4:$E$941='Analítico Cx.'!$B95)*(Diário!$B$4:$B$941&gt;=L$4)*(Diário!$B$4:$B$941&lt;=EOMONTH(L$4,0))*(Diário!$F$4:$F$941))</f>
        <v>0</v>
      </c>
      <c r="M95" s="102">
        <f>SUMPRODUCT((Diário!$E$4:$E$941='Analítico Cx.'!$B95)*(Diário!$B$4:$B$941&gt;=M$4)*(Diário!$B$4:$B$941&lt;=EOMONTH(M$4,0))*(Diário!$F$4:$F$941))</f>
        <v>0</v>
      </c>
      <c r="N95" s="102">
        <f>SUMPRODUCT((Diário!$E$4:$E$941='Analítico Cx.'!$B95)*(Diário!$B$4:$B$941&gt;=N$4)*(Diário!$B$4:$B$941&lt;=EOMONTH(N$4,0))*(Diário!$F$4:$F$941))</f>
        <v>0</v>
      </c>
      <c r="O95" s="103">
        <f t="shared" si="17"/>
        <v>0</v>
      </c>
      <c r="P95" s="95">
        <f t="shared" si="18"/>
        <v>0</v>
      </c>
    </row>
    <row r="96" spans="1:16" ht="23.25" customHeight="1" x14ac:dyDescent="0.25">
      <c r="A96" s="40" t="s">
        <v>175</v>
      </c>
      <c r="B96" s="60" t="s">
        <v>125</v>
      </c>
      <c r="C96" s="102">
        <f>SUMPRODUCT((Diário!$E$4:$E$941='Analítico Cx.'!$B96)*(Diário!$B$4:$B$941&gt;=C$4)*(Diário!$B$4:$B$941&lt;=EOMONTH(C$4,0))*(Diário!$F$4:$F$941))</f>
        <v>0</v>
      </c>
      <c r="D96" s="102">
        <f>SUMPRODUCT((Diário!$E$4:$E$941='Analítico Cx.'!$B96)*(Diário!$B$4:$B$941&gt;=D$4)*(Diário!$B$4:$B$941&lt;=EOMONTH(D$4,0))*(Diário!$F$4:$F$941))</f>
        <v>0</v>
      </c>
      <c r="E96" s="102">
        <f>SUMPRODUCT((Diário!$E$4:$E$941='Analítico Cx.'!$B96)*(Diário!$B$4:$B$941&gt;=E$4)*(Diário!$B$4:$B$941&lt;=EOMONTH(E$4,0))*(Diário!$F$4:$F$941))</f>
        <v>0</v>
      </c>
      <c r="F96" s="102">
        <f>SUMPRODUCT((Diário!$E$4:$E$941='Analítico Cx.'!$B96)*(Diário!$B$4:$B$941&gt;=F$4)*(Diário!$B$4:$B$941&lt;=EOMONTH(F$4,0))*(Diário!$F$4:$F$941))</f>
        <v>0</v>
      </c>
      <c r="G96" s="102">
        <f>SUMPRODUCT((Diário!$E$4:$E$941='Analítico Cx.'!$B96)*(Diário!$B$4:$B$941&gt;=G$4)*(Diário!$B$4:$B$941&lt;=EOMONTH(G$4,0))*(Diário!$F$4:$F$941))</f>
        <v>0</v>
      </c>
      <c r="H96" s="102">
        <f>SUMPRODUCT((Diário!$E$4:$E$941='Analítico Cx.'!$B96)*(Diário!$B$4:$B$941&gt;=H$4)*(Diário!$B$4:$B$941&lt;=EOMONTH(H$4,0))*(Diário!$F$4:$F$941))</f>
        <v>0</v>
      </c>
      <c r="I96" s="102">
        <f>SUMPRODUCT((Diário!$E$4:$E$941='Analítico Cx.'!$B96)*(Diário!$B$4:$B$941&gt;=I$4)*(Diário!$B$4:$B$941&lt;=EOMONTH(I$4,0))*(Diário!$F$4:$F$941))</f>
        <v>0</v>
      </c>
      <c r="J96" s="102">
        <f>SUMPRODUCT((Diário!$E$4:$E$941='Analítico Cx.'!$B96)*(Diário!$B$4:$B$941&gt;=J$4)*(Diário!$B$4:$B$941&lt;=EOMONTH(J$4,0))*(Diário!$F$4:$F$941))</f>
        <v>0</v>
      </c>
      <c r="K96" s="102">
        <f>SUMPRODUCT((Diário!$E$4:$E$941='Analítico Cx.'!$B96)*(Diário!$B$4:$B$941&gt;=K$4)*(Diário!$B$4:$B$941&lt;=EOMONTH(K$4,0))*(Diário!$F$4:$F$941))</f>
        <v>0</v>
      </c>
      <c r="L96" s="102">
        <f>SUMPRODUCT((Diário!$E$4:$E$941='Analítico Cx.'!$B96)*(Diário!$B$4:$B$941&gt;=L$4)*(Diário!$B$4:$B$941&lt;=EOMONTH(L$4,0))*(Diário!$F$4:$F$941))</f>
        <v>0</v>
      </c>
      <c r="M96" s="102">
        <f>SUMPRODUCT((Diário!$E$4:$E$941='Analítico Cx.'!$B96)*(Diário!$B$4:$B$941&gt;=M$4)*(Diário!$B$4:$B$941&lt;=EOMONTH(M$4,0))*(Diário!$F$4:$F$941))</f>
        <v>0</v>
      </c>
      <c r="N96" s="102">
        <f>SUMPRODUCT((Diário!$E$4:$E$941='Analítico Cx.'!$B96)*(Diário!$B$4:$B$941&gt;=N$4)*(Diário!$B$4:$B$941&lt;=EOMONTH(N$4,0))*(Diário!$F$4:$F$941))</f>
        <v>0</v>
      </c>
      <c r="O96" s="103">
        <f t="shared" si="17"/>
        <v>0</v>
      </c>
      <c r="P96" s="95">
        <f t="shared" si="18"/>
        <v>0</v>
      </c>
    </row>
    <row r="97" spans="1:16" ht="23.25" customHeight="1" x14ac:dyDescent="0.25">
      <c r="A97" s="40" t="s">
        <v>176</v>
      </c>
      <c r="B97" s="60" t="s">
        <v>53</v>
      </c>
      <c r="C97" s="102">
        <f>SUMPRODUCT((Diário!$E$4:$E$941='Analítico Cx.'!$B97)*(Diário!$B$4:$B$941&gt;=C$4)*(Diário!$B$4:$B$941&lt;=EOMONTH(C$4,0))*(Diário!$F$4:$F$941))</f>
        <v>0</v>
      </c>
      <c r="D97" s="102">
        <f>SUMPRODUCT((Diário!$E$4:$E$941='Analítico Cx.'!$B97)*(Diário!$B$4:$B$941&gt;=D$4)*(Diário!$B$4:$B$941&lt;=EOMONTH(D$4,0))*(Diário!$F$4:$F$941))</f>
        <v>0</v>
      </c>
      <c r="E97" s="102">
        <f>SUMPRODUCT((Diário!$E$4:$E$941='Analítico Cx.'!$B97)*(Diário!$B$4:$B$941&gt;=E$4)*(Diário!$B$4:$B$941&lt;=EOMONTH(E$4,0))*(Diário!$F$4:$F$941))</f>
        <v>0</v>
      </c>
      <c r="F97" s="102">
        <f>SUMPRODUCT((Diário!$E$4:$E$941='Analítico Cx.'!$B97)*(Diário!$B$4:$B$941&gt;=F$4)*(Diário!$B$4:$B$941&lt;=EOMONTH(F$4,0))*(Diário!$F$4:$F$941))</f>
        <v>0</v>
      </c>
      <c r="G97" s="102">
        <f>SUMPRODUCT((Diário!$E$4:$E$941='Analítico Cx.'!$B97)*(Diário!$B$4:$B$941&gt;=G$4)*(Diário!$B$4:$B$941&lt;=EOMONTH(G$4,0))*(Diário!$F$4:$F$941))</f>
        <v>0</v>
      </c>
      <c r="H97" s="102">
        <f>SUMPRODUCT((Diário!$E$4:$E$941='Analítico Cx.'!$B97)*(Diário!$B$4:$B$941&gt;=H$4)*(Diário!$B$4:$B$941&lt;=EOMONTH(H$4,0))*(Diário!$F$4:$F$941))</f>
        <v>0</v>
      </c>
      <c r="I97" s="102">
        <f>SUMPRODUCT((Diário!$E$4:$E$941='Analítico Cx.'!$B97)*(Diário!$B$4:$B$941&gt;=I$4)*(Diário!$B$4:$B$941&lt;=EOMONTH(I$4,0))*(Diário!$F$4:$F$941))</f>
        <v>0</v>
      </c>
      <c r="J97" s="102">
        <f>SUMPRODUCT((Diário!$E$4:$E$941='Analítico Cx.'!$B97)*(Diário!$B$4:$B$941&gt;=J$4)*(Diário!$B$4:$B$941&lt;=EOMONTH(J$4,0))*(Diário!$F$4:$F$941))</f>
        <v>0</v>
      </c>
      <c r="K97" s="102">
        <f>SUMPRODUCT((Diário!$E$4:$E$941='Analítico Cx.'!$B97)*(Diário!$B$4:$B$941&gt;=K$4)*(Diário!$B$4:$B$941&lt;=EOMONTH(K$4,0))*(Diário!$F$4:$F$941))</f>
        <v>0</v>
      </c>
      <c r="L97" s="102">
        <f>SUMPRODUCT((Diário!$E$4:$E$941='Analítico Cx.'!$B97)*(Diário!$B$4:$B$941&gt;=L$4)*(Diário!$B$4:$B$941&lt;=EOMONTH(L$4,0))*(Diário!$F$4:$F$941))</f>
        <v>0</v>
      </c>
      <c r="M97" s="102">
        <f>SUMPRODUCT((Diário!$E$4:$E$941='Analítico Cx.'!$B97)*(Diário!$B$4:$B$941&gt;=M$4)*(Diário!$B$4:$B$941&lt;=EOMONTH(M$4,0))*(Diário!$F$4:$F$941))</f>
        <v>0</v>
      </c>
      <c r="N97" s="102">
        <f>SUMPRODUCT((Diário!$E$4:$E$941='Analítico Cx.'!$B97)*(Diário!$B$4:$B$941&gt;=N$4)*(Diário!$B$4:$B$941&lt;=EOMONTH(N$4,0))*(Diário!$F$4:$F$941))</f>
        <v>0</v>
      </c>
      <c r="O97" s="103">
        <f t="shared" si="17"/>
        <v>0</v>
      </c>
      <c r="P97" s="95">
        <f t="shared" si="18"/>
        <v>0</v>
      </c>
    </row>
    <row r="98" spans="1:16" ht="23.25" customHeight="1" x14ac:dyDescent="0.25">
      <c r="A98" s="40" t="s">
        <v>177</v>
      </c>
      <c r="B98" s="60" t="s">
        <v>74</v>
      </c>
      <c r="C98" s="102">
        <f>SUMPRODUCT((Diário!$E$4:$E$941='Analítico Cx.'!$B98)*(Diário!$B$4:$B$941&gt;=C$4)*(Diário!$B$4:$B$941&lt;=EOMONTH(C$4,0))*(Diário!$F$4:$F$941))</f>
        <v>0</v>
      </c>
      <c r="D98" s="102">
        <f>SUMPRODUCT((Diário!$E$4:$E$941='Analítico Cx.'!$B98)*(Diário!$B$4:$B$941&gt;=D$4)*(Diário!$B$4:$B$941&lt;=EOMONTH(D$4,0))*(Diário!$F$4:$F$941))</f>
        <v>0</v>
      </c>
      <c r="E98" s="102">
        <f>SUMPRODUCT((Diário!$E$4:$E$941='Analítico Cx.'!$B98)*(Diário!$B$4:$B$941&gt;=E$4)*(Diário!$B$4:$B$941&lt;=EOMONTH(E$4,0))*(Diário!$F$4:$F$941))</f>
        <v>0</v>
      </c>
      <c r="F98" s="102">
        <f>SUMPRODUCT((Diário!$E$4:$E$941='Analítico Cx.'!$B98)*(Diário!$B$4:$B$941&gt;=F$4)*(Diário!$B$4:$B$941&lt;=EOMONTH(F$4,0))*(Diário!$F$4:$F$941))</f>
        <v>0</v>
      </c>
      <c r="G98" s="102">
        <f>SUMPRODUCT((Diário!$E$4:$E$941='Analítico Cx.'!$B98)*(Diário!$B$4:$B$941&gt;=G$4)*(Diário!$B$4:$B$941&lt;=EOMONTH(G$4,0))*(Diário!$F$4:$F$941))</f>
        <v>0</v>
      </c>
      <c r="H98" s="102">
        <f>SUMPRODUCT((Diário!$E$4:$E$941='Analítico Cx.'!$B98)*(Diário!$B$4:$B$941&gt;=H$4)*(Diário!$B$4:$B$941&lt;=EOMONTH(H$4,0))*(Diário!$F$4:$F$941))</f>
        <v>0</v>
      </c>
      <c r="I98" s="102">
        <f>SUMPRODUCT((Diário!$E$4:$E$941='Analítico Cx.'!$B98)*(Diário!$B$4:$B$941&gt;=I$4)*(Diário!$B$4:$B$941&lt;=EOMONTH(I$4,0))*(Diário!$F$4:$F$941))</f>
        <v>0</v>
      </c>
      <c r="J98" s="102">
        <f>SUMPRODUCT((Diário!$E$4:$E$941='Analítico Cx.'!$B98)*(Diário!$B$4:$B$941&gt;=J$4)*(Diário!$B$4:$B$941&lt;=EOMONTH(J$4,0))*(Diário!$F$4:$F$941))</f>
        <v>0</v>
      </c>
      <c r="K98" s="102">
        <f>SUMPRODUCT((Diário!$E$4:$E$941='Analítico Cx.'!$B98)*(Diário!$B$4:$B$941&gt;=K$4)*(Diário!$B$4:$B$941&lt;=EOMONTH(K$4,0))*(Diário!$F$4:$F$941))</f>
        <v>0</v>
      </c>
      <c r="L98" s="102">
        <f>SUMPRODUCT((Diário!$E$4:$E$941='Analítico Cx.'!$B98)*(Diário!$B$4:$B$941&gt;=L$4)*(Diário!$B$4:$B$941&lt;=EOMONTH(L$4,0))*(Diário!$F$4:$F$941))</f>
        <v>0</v>
      </c>
      <c r="M98" s="102">
        <f>SUMPRODUCT((Diário!$E$4:$E$941='Analítico Cx.'!$B98)*(Diário!$B$4:$B$941&gt;=M$4)*(Diário!$B$4:$B$941&lt;=EOMONTH(M$4,0))*(Diário!$F$4:$F$941))</f>
        <v>0</v>
      </c>
      <c r="N98" s="102">
        <f>SUMPRODUCT((Diário!$E$4:$E$941='Analítico Cx.'!$B98)*(Diário!$B$4:$B$941&gt;=N$4)*(Diário!$B$4:$B$941&lt;=EOMONTH(N$4,0))*(Diário!$F$4:$F$941))</f>
        <v>0</v>
      </c>
      <c r="O98" s="103">
        <f t="shared" si="17"/>
        <v>0</v>
      </c>
      <c r="P98" s="95">
        <f t="shared" si="18"/>
        <v>0</v>
      </c>
    </row>
    <row r="99" spans="1:16" ht="23.25" customHeight="1" x14ac:dyDescent="0.25">
      <c r="A99" s="40" t="s">
        <v>178</v>
      </c>
      <c r="B99" s="60" t="s">
        <v>233</v>
      </c>
      <c r="C99" s="102">
        <f>SUMPRODUCT((Diário!$E$4:$E$941='Analítico Cx.'!$B99)*(Diário!$B$4:$B$941&gt;=C$4)*(Diário!$B$4:$B$941&lt;=EOMONTH(C$4,0))*(Diário!$F$4:$F$941))</f>
        <v>0</v>
      </c>
      <c r="D99" s="102">
        <f>SUMPRODUCT((Diário!$E$4:$E$941='Analítico Cx.'!$B99)*(Diário!$B$4:$B$941&gt;=D$4)*(Diário!$B$4:$B$941&lt;=EOMONTH(D$4,0))*(Diário!$F$4:$F$941))</f>
        <v>0</v>
      </c>
      <c r="E99" s="102">
        <f>SUMPRODUCT((Diário!$E$4:$E$941='Analítico Cx.'!$B99)*(Diário!$B$4:$B$941&gt;=E$4)*(Diário!$B$4:$B$941&lt;=EOMONTH(E$4,0))*(Diário!$F$4:$F$941))</f>
        <v>0</v>
      </c>
      <c r="F99" s="102">
        <f>SUMPRODUCT((Diário!$E$4:$E$941='Analítico Cx.'!$B99)*(Diário!$B$4:$B$941&gt;=F$4)*(Diário!$B$4:$B$941&lt;=EOMONTH(F$4,0))*(Diário!$F$4:$F$941))</f>
        <v>0</v>
      </c>
      <c r="G99" s="102">
        <f>SUMPRODUCT((Diário!$E$4:$E$941='Analítico Cx.'!$B99)*(Diário!$B$4:$B$941&gt;=G$4)*(Diário!$B$4:$B$941&lt;=EOMONTH(G$4,0))*(Diário!$F$4:$F$941))</f>
        <v>0</v>
      </c>
      <c r="H99" s="102">
        <f>SUMPRODUCT((Diário!$E$4:$E$941='Analítico Cx.'!$B99)*(Diário!$B$4:$B$941&gt;=H$4)*(Diário!$B$4:$B$941&lt;=EOMONTH(H$4,0))*(Diário!$F$4:$F$941))</f>
        <v>0</v>
      </c>
      <c r="I99" s="102">
        <f>SUMPRODUCT((Diário!$E$4:$E$941='Analítico Cx.'!$B99)*(Diário!$B$4:$B$941&gt;=I$4)*(Diário!$B$4:$B$941&lt;=EOMONTH(I$4,0))*(Diário!$F$4:$F$941))</f>
        <v>0</v>
      </c>
      <c r="J99" s="102">
        <f>SUMPRODUCT((Diário!$E$4:$E$941='Analítico Cx.'!$B99)*(Diário!$B$4:$B$941&gt;=J$4)*(Diário!$B$4:$B$941&lt;=EOMONTH(J$4,0))*(Diário!$F$4:$F$941))</f>
        <v>0</v>
      </c>
      <c r="K99" s="102">
        <f>SUMPRODUCT((Diário!$E$4:$E$941='Analítico Cx.'!$B99)*(Diário!$B$4:$B$941&gt;=K$4)*(Diário!$B$4:$B$941&lt;=EOMONTH(K$4,0))*(Diário!$F$4:$F$941))</f>
        <v>0</v>
      </c>
      <c r="L99" s="102">
        <f>SUMPRODUCT((Diário!$E$4:$E$941='Analítico Cx.'!$B99)*(Diário!$B$4:$B$941&gt;=L$4)*(Diário!$B$4:$B$941&lt;=EOMONTH(L$4,0))*(Diário!$F$4:$F$941))</f>
        <v>0</v>
      </c>
      <c r="M99" s="102">
        <f>SUMPRODUCT((Diário!$E$4:$E$941='Analítico Cx.'!$B99)*(Diário!$B$4:$B$941&gt;=M$4)*(Diário!$B$4:$B$941&lt;=EOMONTH(M$4,0))*(Diário!$F$4:$F$941))</f>
        <v>0</v>
      </c>
      <c r="N99" s="102">
        <f>SUMPRODUCT((Diário!$E$4:$E$941='Analítico Cx.'!$B99)*(Diário!$B$4:$B$941&gt;=N$4)*(Diário!$B$4:$B$941&lt;=EOMONTH(N$4,0))*(Diário!$F$4:$F$941))</f>
        <v>0</v>
      </c>
      <c r="O99" s="103">
        <f t="shared" si="17"/>
        <v>0</v>
      </c>
      <c r="P99" s="95">
        <f t="shared" si="18"/>
        <v>0</v>
      </c>
    </row>
    <row r="100" spans="1:16" ht="23.25" customHeight="1" x14ac:dyDescent="0.25">
      <c r="A100" s="40" t="s">
        <v>179</v>
      </c>
      <c r="B100" s="60" t="s">
        <v>0</v>
      </c>
      <c r="C100" s="102">
        <f>SUMPRODUCT((Diário!$E$4:$E$941='Analítico Cx.'!$B100)*(Diário!$B$4:$B$941&gt;=C$4)*(Diário!$B$4:$B$941&lt;=EOMONTH(C$4,0))*(Diário!$F$4:$F$941))</f>
        <v>0</v>
      </c>
      <c r="D100" s="102">
        <f>SUMPRODUCT((Diário!$E$4:$E$941='Analítico Cx.'!$B100)*(Diário!$B$4:$B$941&gt;=D$4)*(Diário!$B$4:$B$941&lt;=EOMONTH(D$4,0))*(Diário!$F$4:$F$941))</f>
        <v>0</v>
      </c>
      <c r="E100" s="102">
        <f>SUMPRODUCT((Diário!$E$4:$E$941='Analítico Cx.'!$B100)*(Diário!$B$4:$B$941&gt;=E$4)*(Diário!$B$4:$B$941&lt;=EOMONTH(E$4,0))*(Diário!$F$4:$F$941))</f>
        <v>0</v>
      </c>
      <c r="F100" s="102">
        <f>SUMPRODUCT((Diário!$E$4:$E$941='Analítico Cx.'!$B100)*(Diário!$B$4:$B$941&gt;=F$4)*(Diário!$B$4:$B$941&lt;=EOMONTH(F$4,0))*(Diário!$F$4:$F$941))</f>
        <v>0</v>
      </c>
      <c r="G100" s="102">
        <f>SUMPRODUCT((Diário!$E$4:$E$941='Analítico Cx.'!$B100)*(Diário!$B$4:$B$941&gt;=G$4)*(Diário!$B$4:$B$941&lt;=EOMONTH(G$4,0))*(Diário!$F$4:$F$941))</f>
        <v>0</v>
      </c>
      <c r="H100" s="102">
        <f>SUMPRODUCT((Diário!$E$4:$E$941='Analítico Cx.'!$B100)*(Diário!$B$4:$B$941&gt;=H$4)*(Diário!$B$4:$B$941&lt;=EOMONTH(H$4,0))*(Diário!$F$4:$F$941))</f>
        <v>0</v>
      </c>
      <c r="I100" s="102">
        <f>SUMPRODUCT((Diário!$E$4:$E$941='Analítico Cx.'!$B100)*(Diário!$B$4:$B$941&gt;=I$4)*(Diário!$B$4:$B$941&lt;=EOMONTH(I$4,0))*(Diário!$F$4:$F$941))</f>
        <v>0</v>
      </c>
      <c r="J100" s="102">
        <f>SUMPRODUCT((Diário!$E$4:$E$941='Analítico Cx.'!$B100)*(Diário!$B$4:$B$941&gt;=J$4)*(Diário!$B$4:$B$941&lt;=EOMONTH(J$4,0))*(Diário!$F$4:$F$941))</f>
        <v>0</v>
      </c>
      <c r="K100" s="102">
        <f>SUMPRODUCT((Diário!$E$4:$E$941='Analítico Cx.'!$B100)*(Diário!$B$4:$B$941&gt;=K$4)*(Diário!$B$4:$B$941&lt;=EOMONTH(K$4,0))*(Diário!$F$4:$F$941))</f>
        <v>0</v>
      </c>
      <c r="L100" s="102">
        <f>SUMPRODUCT((Diário!$E$4:$E$941='Analítico Cx.'!$B100)*(Diário!$B$4:$B$941&gt;=L$4)*(Diário!$B$4:$B$941&lt;=EOMONTH(L$4,0))*(Diário!$F$4:$F$941))</f>
        <v>0</v>
      </c>
      <c r="M100" s="102">
        <f>SUMPRODUCT((Diário!$E$4:$E$941='Analítico Cx.'!$B100)*(Diário!$B$4:$B$941&gt;=M$4)*(Diário!$B$4:$B$941&lt;=EOMONTH(M$4,0))*(Diário!$F$4:$F$941))</f>
        <v>0</v>
      </c>
      <c r="N100" s="102">
        <f>SUMPRODUCT((Diário!$E$4:$E$941='Analítico Cx.'!$B100)*(Diário!$B$4:$B$941&gt;=N$4)*(Diário!$B$4:$B$941&lt;=EOMONTH(N$4,0))*(Diário!$F$4:$F$941))</f>
        <v>0</v>
      </c>
      <c r="O100" s="103">
        <f t="shared" si="17"/>
        <v>0</v>
      </c>
      <c r="P100" s="95">
        <f t="shared" si="18"/>
        <v>0</v>
      </c>
    </row>
    <row r="101" spans="1:16" ht="23.25" customHeight="1" x14ac:dyDescent="0.25">
      <c r="A101" s="40" t="s">
        <v>180</v>
      </c>
      <c r="B101" s="61" t="s">
        <v>75</v>
      </c>
      <c r="C101" s="102">
        <f>SUMPRODUCT((Diário!$E$4:$E$941='Analítico Cx.'!$B101)*(Diário!$B$4:$B$941&gt;=C$4)*(Diário!$B$4:$B$941&lt;=EOMONTH(C$4,0))*(Diário!$F$4:$F$941))</f>
        <v>0</v>
      </c>
      <c r="D101" s="102">
        <f>SUMPRODUCT((Diário!$E$4:$E$941='Analítico Cx.'!$B101)*(Diário!$B$4:$B$941&gt;=D$4)*(Diário!$B$4:$B$941&lt;=EOMONTH(D$4,0))*(Diário!$F$4:$F$941))</f>
        <v>0</v>
      </c>
      <c r="E101" s="102">
        <f>SUMPRODUCT((Diário!$E$4:$E$941='Analítico Cx.'!$B101)*(Diário!$B$4:$B$941&gt;=E$4)*(Diário!$B$4:$B$941&lt;=EOMONTH(E$4,0))*(Diário!$F$4:$F$941))</f>
        <v>0</v>
      </c>
      <c r="F101" s="102">
        <f>SUMPRODUCT((Diário!$E$4:$E$941='Analítico Cx.'!$B101)*(Diário!$B$4:$B$941&gt;=F$4)*(Diário!$B$4:$B$941&lt;=EOMONTH(F$4,0))*(Diário!$F$4:$F$941))</f>
        <v>0</v>
      </c>
      <c r="G101" s="102">
        <f>SUMPRODUCT((Diário!$E$4:$E$941='Analítico Cx.'!$B101)*(Diário!$B$4:$B$941&gt;=G$4)*(Diário!$B$4:$B$941&lt;=EOMONTH(G$4,0))*(Diário!$F$4:$F$941))</f>
        <v>0</v>
      </c>
      <c r="H101" s="102">
        <f>SUMPRODUCT((Diário!$E$4:$E$941='Analítico Cx.'!$B101)*(Diário!$B$4:$B$941&gt;=H$4)*(Diário!$B$4:$B$941&lt;=EOMONTH(H$4,0))*(Diário!$F$4:$F$941))</f>
        <v>0</v>
      </c>
      <c r="I101" s="102">
        <f>SUMPRODUCT((Diário!$E$4:$E$941='Analítico Cx.'!$B101)*(Diário!$B$4:$B$941&gt;=I$4)*(Diário!$B$4:$B$941&lt;=EOMONTH(I$4,0))*(Diário!$F$4:$F$941))</f>
        <v>0</v>
      </c>
      <c r="J101" s="102">
        <f>SUMPRODUCT((Diário!$E$4:$E$941='Analítico Cx.'!$B101)*(Diário!$B$4:$B$941&gt;=J$4)*(Diário!$B$4:$B$941&lt;=EOMONTH(J$4,0))*(Diário!$F$4:$F$941))</f>
        <v>0</v>
      </c>
      <c r="K101" s="102">
        <f>SUMPRODUCT((Diário!$E$4:$E$941='Analítico Cx.'!$B101)*(Diário!$B$4:$B$941&gt;=K$4)*(Diário!$B$4:$B$941&lt;=EOMONTH(K$4,0))*(Diário!$F$4:$F$941))</f>
        <v>0</v>
      </c>
      <c r="L101" s="102">
        <f>SUMPRODUCT((Diário!$E$4:$E$941='Analítico Cx.'!$B101)*(Diário!$B$4:$B$941&gt;=L$4)*(Diário!$B$4:$B$941&lt;=EOMONTH(L$4,0))*(Diário!$F$4:$F$941))</f>
        <v>0</v>
      </c>
      <c r="M101" s="102">
        <f>SUMPRODUCT((Diário!$E$4:$E$941='Analítico Cx.'!$B101)*(Diário!$B$4:$B$941&gt;=M$4)*(Diário!$B$4:$B$941&lt;=EOMONTH(M$4,0))*(Diário!$F$4:$F$941))</f>
        <v>0</v>
      </c>
      <c r="N101" s="102">
        <f>SUMPRODUCT((Diário!$E$4:$E$941='Analítico Cx.'!$B101)*(Diário!$B$4:$B$941&gt;=N$4)*(Diário!$B$4:$B$941&lt;=EOMONTH(N$4,0))*(Diário!$F$4:$F$941))</f>
        <v>0</v>
      </c>
      <c r="O101" s="103">
        <f t="shared" si="17"/>
        <v>0</v>
      </c>
      <c r="P101" s="95">
        <f t="shared" si="18"/>
        <v>0</v>
      </c>
    </row>
    <row r="102" spans="1:16" ht="23.25" customHeight="1" x14ac:dyDescent="0.25">
      <c r="A102" s="40" t="s">
        <v>181</v>
      </c>
      <c r="B102" s="62" t="s">
        <v>204</v>
      </c>
      <c r="C102" s="102">
        <f>SUMPRODUCT((Diário!$E$4:$E$941='Analítico Cx.'!$B102)*(Diário!$B$4:$B$941&gt;=C$4)*(Diário!$B$4:$B$941&lt;=EOMONTH(C$4,0))*(Diário!$F$4:$F$941))</f>
        <v>0</v>
      </c>
      <c r="D102" s="102">
        <f>SUMPRODUCT((Diário!$E$4:$E$941='Analítico Cx.'!$B102)*(Diário!$B$4:$B$941&gt;=D$4)*(Diário!$B$4:$B$941&lt;=EOMONTH(D$4,0))*(Diário!$F$4:$F$941))</f>
        <v>0</v>
      </c>
      <c r="E102" s="102">
        <f>SUMPRODUCT((Diário!$E$4:$E$941='Analítico Cx.'!$B102)*(Diário!$B$4:$B$941&gt;=E$4)*(Diário!$B$4:$B$941&lt;=EOMONTH(E$4,0))*(Diário!$F$4:$F$941))</f>
        <v>0</v>
      </c>
      <c r="F102" s="102">
        <f>SUMPRODUCT((Diário!$E$4:$E$941='Analítico Cx.'!$B102)*(Diário!$B$4:$B$941&gt;=F$4)*(Diário!$B$4:$B$941&lt;=EOMONTH(F$4,0))*(Diário!$F$4:$F$941))</f>
        <v>0</v>
      </c>
      <c r="G102" s="102">
        <f>SUMPRODUCT((Diário!$E$4:$E$941='Analítico Cx.'!$B102)*(Diário!$B$4:$B$941&gt;=G$4)*(Diário!$B$4:$B$941&lt;=EOMONTH(G$4,0))*(Diário!$F$4:$F$941))</f>
        <v>0</v>
      </c>
      <c r="H102" s="102">
        <f>SUMPRODUCT((Diário!$E$4:$E$941='Analítico Cx.'!$B102)*(Diário!$B$4:$B$941&gt;=H$4)*(Diário!$B$4:$B$941&lt;=EOMONTH(H$4,0))*(Diário!$F$4:$F$941))</f>
        <v>0</v>
      </c>
      <c r="I102" s="102">
        <f>SUMPRODUCT((Diário!$E$4:$E$941='Analítico Cx.'!$B102)*(Diário!$B$4:$B$941&gt;=I$4)*(Diário!$B$4:$B$941&lt;=EOMONTH(I$4,0))*(Diário!$F$4:$F$941))</f>
        <v>0</v>
      </c>
      <c r="J102" s="102">
        <f>SUMPRODUCT((Diário!$E$4:$E$941='Analítico Cx.'!$B102)*(Diário!$B$4:$B$941&gt;=J$4)*(Diário!$B$4:$B$941&lt;=EOMONTH(J$4,0))*(Diário!$F$4:$F$941))</f>
        <v>0</v>
      </c>
      <c r="K102" s="102">
        <f>SUMPRODUCT((Diário!$E$4:$E$941='Analítico Cx.'!$B102)*(Diário!$B$4:$B$941&gt;=K$4)*(Diário!$B$4:$B$941&lt;=EOMONTH(K$4,0))*(Diário!$F$4:$F$941))</f>
        <v>0</v>
      </c>
      <c r="L102" s="102">
        <f>SUMPRODUCT((Diário!$E$4:$E$941='Analítico Cx.'!$B102)*(Diário!$B$4:$B$941&gt;=L$4)*(Diário!$B$4:$B$941&lt;=EOMONTH(L$4,0))*(Diário!$F$4:$F$941))</f>
        <v>0</v>
      </c>
      <c r="M102" s="102">
        <f>SUMPRODUCT((Diário!$E$4:$E$941='Analítico Cx.'!$B102)*(Diário!$B$4:$B$941&gt;=M$4)*(Diário!$B$4:$B$941&lt;=EOMONTH(M$4,0))*(Diário!$F$4:$F$941))</f>
        <v>0</v>
      </c>
      <c r="N102" s="102">
        <f>SUMPRODUCT((Diário!$E$4:$E$941='Analítico Cx.'!$B102)*(Diário!$B$4:$B$941&gt;=N$4)*(Diário!$B$4:$B$941&lt;=EOMONTH(N$4,0))*(Diário!$F$4:$F$941))</f>
        <v>0</v>
      </c>
      <c r="O102" s="103">
        <f t="shared" si="17"/>
        <v>0</v>
      </c>
      <c r="P102" s="95">
        <f t="shared" si="18"/>
        <v>0</v>
      </c>
    </row>
    <row r="103" spans="1:16" ht="23.25" customHeight="1" x14ac:dyDescent="0.25">
      <c r="A103" s="40" t="s">
        <v>182</v>
      </c>
      <c r="B103" s="61" t="s">
        <v>241</v>
      </c>
      <c r="C103" s="102">
        <f>SUMPRODUCT((Diário!$E$4:$E$941='Analítico Cx.'!$B103)*(Diário!$B$4:$B$941&gt;=C$4)*(Diário!$B$4:$B$941&lt;=EOMONTH(C$4,0))*(Diário!$F$4:$F$941))</f>
        <v>0</v>
      </c>
      <c r="D103" s="102">
        <f>SUMPRODUCT((Diário!$E$4:$E$941='Analítico Cx.'!$B103)*(Diário!$B$4:$B$941&gt;=D$4)*(Diário!$B$4:$B$941&lt;=EOMONTH(D$4,0))*(Diário!$F$4:$F$941))</f>
        <v>0</v>
      </c>
      <c r="E103" s="102">
        <f>SUMPRODUCT((Diário!$E$4:$E$941='Analítico Cx.'!$B103)*(Diário!$B$4:$B$941&gt;=E$4)*(Diário!$B$4:$B$941&lt;=EOMONTH(E$4,0))*(Diário!$F$4:$F$941))</f>
        <v>0</v>
      </c>
      <c r="F103" s="102">
        <f>SUMPRODUCT((Diário!$E$4:$E$941='Analítico Cx.'!$B103)*(Diário!$B$4:$B$941&gt;=F$4)*(Diário!$B$4:$B$941&lt;=EOMONTH(F$4,0))*(Diário!$F$4:$F$941))</f>
        <v>0</v>
      </c>
      <c r="G103" s="102">
        <f>SUMPRODUCT((Diário!$E$4:$E$941='Analítico Cx.'!$B103)*(Diário!$B$4:$B$941&gt;=G$4)*(Diário!$B$4:$B$941&lt;=EOMONTH(G$4,0))*(Diário!$F$4:$F$941))</f>
        <v>0</v>
      </c>
      <c r="H103" s="102">
        <f>SUMPRODUCT((Diário!$E$4:$E$941='Analítico Cx.'!$B103)*(Diário!$B$4:$B$941&gt;=H$4)*(Diário!$B$4:$B$941&lt;=EOMONTH(H$4,0))*(Diário!$F$4:$F$941))</f>
        <v>0</v>
      </c>
      <c r="I103" s="102">
        <f>SUMPRODUCT((Diário!$E$4:$E$941='Analítico Cx.'!$B103)*(Diário!$B$4:$B$941&gt;=I$4)*(Diário!$B$4:$B$941&lt;=EOMONTH(I$4,0))*(Diário!$F$4:$F$941))</f>
        <v>0</v>
      </c>
      <c r="J103" s="102">
        <f>SUMPRODUCT((Diário!$E$4:$E$941='Analítico Cx.'!$B103)*(Diário!$B$4:$B$941&gt;=J$4)*(Diário!$B$4:$B$941&lt;=EOMONTH(J$4,0))*(Diário!$F$4:$F$941))</f>
        <v>0</v>
      </c>
      <c r="K103" s="102">
        <f>SUMPRODUCT((Diário!$E$4:$E$941='Analítico Cx.'!$B103)*(Diário!$B$4:$B$941&gt;=K$4)*(Diário!$B$4:$B$941&lt;=EOMONTH(K$4,0))*(Diário!$F$4:$F$941))</f>
        <v>0</v>
      </c>
      <c r="L103" s="102">
        <f>SUMPRODUCT((Diário!$E$4:$E$941='Analítico Cx.'!$B103)*(Diário!$B$4:$B$941&gt;=L$4)*(Diário!$B$4:$B$941&lt;=EOMONTH(L$4,0))*(Diário!$F$4:$F$941))</f>
        <v>0</v>
      </c>
      <c r="M103" s="102">
        <f>SUMPRODUCT((Diário!$E$4:$E$941='Analítico Cx.'!$B103)*(Diário!$B$4:$B$941&gt;=M$4)*(Diário!$B$4:$B$941&lt;=EOMONTH(M$4,0))*(Diário!$F$4:$F$941))</f>
        <v>0</v>
      </c>
      <c r="N103" s="102">
        <f>SUMPRODUCT((Diário!$E$4:$E$941='Analítico Cx.'!$B103)*(Diário!$B$4:$B$941&gt;=N$4)*(Diário!$B$4:$B$941&lt;=EOMONTH(N$4,0))*(Diário!$F$4:$F$941))</f>
        <v>0</v>
      </c>
      <c r="O103" s="103">
        <f t="shared" si="17"/>
        <v>0</v>
      </c>
      <c r="P103" s="95">
        <f t="shared" si="18"/>
        <v>0</v>
      </c>
    </row>
    <row r="104" spans="1:16" ht="23.25" customHeight="1" x14ac:dyDescent="0.25">
      <c r="A104" s="40" t="s">
        <v>183</v>
      </c>
      <c r="B104" s="60" t="s">
        <v>84</v>
      </c>
      <c r="C104" s="102">
        <f>SUMPRODUCT((Diário!$E$4:$E$941='Analítico Cx.'!$B104)*(Diário!$B$4:$B$941&gt;=C$4)*(Diário!$B$4:$B$941&lt;=EOMONTH(C$4,0))*(Diário!$F$4:$F$941))</f>
        <v>0</v>
      </c>
      <c r="D104" s="102">
        <f>SUMPRODUCT((Diário!$E$4:$E$941='Analítico Cx.'!$B104)*(Diário!$B$4:$B$941&gt;=D$4)*(Diário!$B$4:$B$941&lt;=EOMONTH(D$4,0))*(Diário!$F$4:$F$941))</f>
        <v>0</v>
      </c>
      <c r="E104" s="102">
        <f>SUMPRODUCT((Diário!$E$4:$E$941='Analítico Cx.'!$B104)*(Diário!$B$4:$B$941&gt;=E$4)*(Diário!$B$4:$B$941&lt;=EOMONTH(E$4,0))*(Diário!$F$4:$F$941))</f>
        <v>0</v>
      </c>
      <c r="F104" s="102">
        <f>SUMPRODUCT((Diário!$E$4:$E$941='Analítico Cx.'!$B104)*(Diário!$B$4:$B$941&gt;=F$4)*(Diário!$B$4:$B$941&lt;=EOMONTH(F$4,0))*(Diário!$F$4:$F$941))</f>
        <v>0</v>
      </c>
      <c r="G104" s="102">
        <f>SUMPRODUCT((Diário!$E$4:$E$941='Analítico Cx.'!$B104)*(Diário!$B$4:$B$941&gt;=G$4)*(Diário!$B$4:$B$941&lt;=EOMONTH(G$4,0))*(Diário!$F$4:$F$941))</f>
        <v>0</v>
      </c>
      <c r="H104" s="102">
        <f>SUMPRODUCT((Diário!$E$4:$E$941='Analítico Cx.'!$B104)*(Diário!$B$4:$B$941&gt;=H$4)*(Diário!$B$4:$B$941&lt;=EOMONTH(H$4,0))*(Diário!$F$4:$F$941))</f>
        <v>0</v>
      </c>
      <c r="I104" s="102">
        <f>SUMPRODUCT((Diário!$E$4:$E$941='Analítico Cx.'!$B104)*(Diário!$B$4:$B$941&gt;=I$4)*(Diário!$B$4:$B$941&lt;=EOMONTH(I$4,0))*(Diário!$F$4:$F$941))</f>
        <v>0</v>
      </c>
      <c r="J104" s="102">
        <f>SUMPRODUCT((Diário!$E$4:$E$941='Analítico Cx.'!$B104)*(Diário!$B$4:$B$941&gt;=J$4)*(Diário!$B$4:$B$941&lt;=EOMONTH(J$4,0))*(Diário!$F$4:$F$941))</f>
        <v>0</v>
      </c>
      <c r="K104" s="102">
        <f>SUMPRODUCT((Diário!$E$4:$E$941='Analítico Cx.'!$B104)*(Diário!$B$4:$B$941&gt;=K$4)*(Diário!$B$4:$B$941&lt;=EOMONTH(K$4,0))*(Diário!$F$4:$F$941))</f>
        <v>0</v>
      </c>
      <c r="L104" s="102">
        <f>SUMPRODUCT((Diário!$E$4:$E$941='Analítico Cx.'!$B104)*(Diário!$B$4:$B$941&gt;=L$4)*(Diário!$B$4:$B$941&lt;=EOMONTH(L$4,0))*(Diário!$F$4:$F$941))</f>
        <v>0</v>
      </c>
      <c r="M104" s="102">
        <f>SUMPRODUCT((Diário!$E$4:$E$941='Analítico Cx.'!$B104)*(Diário!$B$4:$B$941&gt;=M$4)*(Diário!$B$4:$B$941&lt;=EOMONTH(M$4,0))*(Diário!$F$4:$F$941))</f>
        <v>0</v>
      </c>
      <c r="N104" s="102">
        <f>SUMPRODUCT((Diário!$E$4:$E$941='Analítico Cx.'!$B104)*(Diário!$B$4:$B$941&gt;=N$4)*(Diário!$B$4:$B$941&lt;=EOMONTH(N$4,0))*(Diário!$F$4:$F$941))</f>
        <v>0</v>
      </c>
      <c r="O104" s="103">
        <f t="shared" si="17"/>
        <v>0</v>
      </c>
      <c r="P104" s="95">
        <f t="shared" si="18"/>
        <v>0</v>
      </c>
    </row>
    <row r="105" spans="1:16" ht="23.25" customHeight="1" x14ac:dyDescent="0.25">
      <c r="A105" s="40" t="s">
        <v>184</v>
      </c>
      <c r="B105" s="60" t="s">
        <v>85</v>
      </c>
      <c r="C105" s="102">
        <f>SUMPRODUCT((Diário!$E$4:$E$941='Analítico Cx.'!$B105)*(Diário!$B$4:$B$941&gt;=C$4)*(Diário!$B$4:$B$941&lt;=EOMONTH(C$4,0))*(Diário!$F$4:$F$941))</f>
        <v>0</v>
      </c>
      <c r="D105" s="102">
        <f>SUMPRODUCT((Diário!$E$4:$E$941='Analítico Cx.'!$B105)*(Diário!$B$4:$B$941&gt;=D$4)*(Diário!$B$4:$B$941&lt;=EOMONTH(D$4,0))*(Diário!$F$4:$F$941))</f>
        <v>0</v>
      </c>
      <c r="E105" s="102">
        <f>SUMPRODUCT((Diário!$E$4:$E$941='Analítico Cx.'!$B105)*(Diário!$B$4:$B$941&gt;=E$4)*(Diário!$B$4:$B$941&lt;=EOMONTH(E$4,0))*(Diário!$F$4:$F$941))</f>
        <v>0</v>
      </c>
      <c r="F105" s="102">
        <f>SUMPRODUCT((Diário!$E$4:$E$941='Analítico Cx.'!$B105)*(Diário!$B$4:$B$941&gt;=F$4)*(Diário!$B$4:$B$941&lt;=EOMONTH(F$4,0))*(Diário!$F$4:$F$941))</f>
        <v>0</v>
      </c>
      <c r="G105" s="102">
        <f>SUMPRODUCT((Diário!$E$4:$E$941='Analítico Cx.'!$B105)*(Diário!$B$4:$B$941&gt;=G$4)*(Diário!$B$4:$B$941&lt;=EOMONTH(G$4,0))*(Diário!$F$4:$F$941))</f>
        <v>0</v>
      </c>
      <c r="H105" s="102">
        <f>SUMPRODUCT((Diário!$E$4:$E$941='Analítico Cx.'!$B105)*(Diário!$B$4:$B$941&gt;=H$4)*(Diário!$B$4:$B$941&lt;=EOMONTH(H$4,0))*(Diário!$F$4:$F$941))</f>
        <v>0</v>
      </c>
      <c r="I105" s="102">
        <f>SUMPRODUCT((Diário!$E$4:$E$941='Analítico Cx.'!$B105)*(Diário!$B$4:$B$941&gt;=I$4)*(Diário!$B$4:$B$941&lt;=EOMONTH(I$4,0))*(Diário!$F$4:$F$941))</f>
        <v>0</v>
      </c>
      <c r="J105" s="102">
        <f>SUMPRODUCT((Diário!$E$4:$E$941='Analítico Cx.'!$B105)*(Diário!$B$4:$B$941&gt;=J$4)*(Diário!$B$4:$B$941&lt;=EOMONTH(J$4,0))*(Diário!$F$4:$F$941))</f>
        <v>0</v>
      </c>
      <c r="K105" s="102">
        <f>SUMPRODUCT((Diário!$E$4:$E$941='Analítico Cx.'!$B105)*(Diário!$B$4:$B$941&gt;=K$4)*(Diário!$B$4:$B$941&lt;=EOMONTH(K$4,0))*(Diário!$F$4:$F$941))</f>
        <v>0</v>
      </c>
      <c r="L105" s="102">
        <f>SUMPRODUCT((Diário!$E$4:$E$941='Analítico Cx.'!$B105)*(Diário!$B$4:$B$941&gt;=L$4)*(Diário!$B$4:$B$941&lt;=EOMONTH(L$4,0))*(Diário!$F$4:$F$941))</f>
        <v>0</v>
      </c>
      <c r="M105" s="102">
        <f>SUMPRODUCT((Diário!$E$4:$E$941='Analítico Cx.'!$B105)*(Diário!$B$4:$B$941&gt;=M$4)*(Diário!$B$4:$B$941&lt;=EOMONTH(M$4,0))*(Diário!$F$4:$F$941))</f>
        <v>0</v>
      </c>
      <c r="N105" s="102">
        <f>SUMPRODUCT((Diário!$E$4:$E$941='Analítico Cx.'!$B105)*(Diário!$B$4:$B$941&gt;=N$4)*(Diário!$B$4:$B$941&lt;=EOMONTH(N$4,0))*(Diário!$F$4:$F$941))</f>
        <v>0</v>
      </c>
      <c r="O105" s="103">
        <f t="shared" si="17"/>
        <v>0</v>
      </c>
      <c r="P105" s="95">
        <f t="shared" si="18"/>
        <v>0</v>
      </c>
    </row>
    <row r="106" spans="1:16" ht="23.25" customHeight="1" x14ac:dyDescent="0.25">
      <c r="A106" s="40" t="s">
        <v>185</v>
      </c>
      <c r="B106" s="60" t="s">
        <v>55</v>
      </c>
      <c r="C106" s="102">
        <f>SUMPRODUCT((Diário!$E$4:$E$941='Analítico Cx.'!$B106)*(Diário!$B$4:$B$941&gt;=C$4)*(Diário!$B$4:$B$941&lt;=EOMONTH(C$4,0))*(Diário!$F$4:$F$941))</f>
        <v>0</v>
      </c>
      <c r="D106" s="102">
        <f>SUMPRODUCT((Diário!$E$4:$E$941='Analítico Cx.'!$B106)*(Diário!$B$4:$B$941&gt;=D$4)*(Diário!$B$4:$B$941&lt;=EOMONTH(D$4,0))*(Diário!$F$4:$F$941))</f>
        <v>0</v>
      </c>
      <c r="E106" s="102">
        <f>SUMPRODUCT((Diário!$E$4:$E$941='Analítico Cx.'!$B106)*(Diário!$B$4:$B$941&gt;=E$4)*(Diário!$B$4:$B$941&lt;=EOMONTH(E$4,0))*(Diário!$F$4:$F$941))</f>
        <v>0</v>
      </c>
      <c r="F106" s="102">
        <f>SUMPRODUCT((Diário!$E$4:$E$941='Analítico Cx.'!$B106)*(Diário!$B$4:$B$941&gt;=F$4)*(Diário!$B$4:$B$941&lt;=EOMONTH(F$4,0))*(Diário!$F$4:$F$941))</f>
        <v>0</v>
      </c>
      <c r="G106" s="102">
        <f>SUMPRODUCT((Diário!$E$4:$E$941='Analítico Cx.'!$B106)*(Diário!$B$4:$B$941&gt;=G$4)*(Diário!$B$4:$B$941&lt;=EOMONTH(G$4,0))*(Diário!$F$4:$F$941))</f>
        <v>0</v>
      </c>
      <c r="H106" s="102">
        <f>SUMPRODUCT((Diário!$E$4:$E$941='Analítico Cx.'!$B106)*(Diário!$B$4:$B$941&gt;=H$4)*(Diário!$B$4:$B$941&lt;=EOMONTH(H$4,0))*(Diário!$F$4:$F$941))</f>
        <v>0</v>
      </c>
      <c r="I106" s="102">
        <f>SUMPRODUCT((Diário!$E$4:$E$941='Analítico Cx.'!$B106)*(Diário!$B$4:$B$941&gt;=I$4)*(Diário!$B$4:$B$941&lt;=EOMONTH(I$4,0))*(Diário!$F$4:$F$941))</f>
        <v>0</v>
      </c>
      <c r="J106" s="102">
        <f>SUMPRODUCT((Diário!$E$4:$E$941='Analítico Cx.'!$B106)*(Diário!$B$4:$B$941&gt;=J$4)*(Diário!$B$4:$B$941&lt;=EOMONTH(J$4,0))*(Diário!$F$4:$F$941))</f>
        <v>0</v>
      </c>
      <c r="K106" s="102">
        <f>SUMPRODUCT((Diário!$E$4:$E$941='Analítico Cx.'!$B106)*(Diário!$B$4:$B$941&gt;=K$4)*(Diário!$B$4:$B$941&lt;=EOMONTH(K$4,0))*(Diário!$F$4:$F$941))</f>
        <v>0</v>
      </c>
      <c r="L106" s="102">
        <f>SUMPRODUCT((Diário!$E$4:$E$941='Analítico Cx.'!$B106)*(Diário!$B$4:$B$941&gt;=L$4)*(Diário!$B$4:$B$941&lt;=EOMONTH(L$4,0))*(Diário!$F$4:$F$941))</f>
        <v>0</v>
      </c>
      <c r="M106" s="102">
        <f>SUMPRODUCT((Diário!$E$4:$E$941='Analítico Cx.'!$B106)*(Diário!$B$4:$B$941&gt;=M$4)*(Diário!$B$4:$B$941&lt;=EOMONTH(M$4,0))*(Diário!$F$4:$F$941))</f>
        <v>0</v>
      </c>
      <c r="N106" s="102">
        <f>SUMPRODUCT((Diário!$E$4:$E$941='Analítico Cx.'!$B106)*(Diário!$B$4:$B$941&gt;=N$4)*(Diário!$B$4:$B$941&lt;=EOMONTH(N$4,0))*(Diário!$F$4:$F$941))</f>
        <v>0</v>
      </c>
      <c r="O106" s="103">
        <f t="shared" si="17"/>
        <v>0</v>
      </c>
      <c r="P106" s="95">
        <f t="shared" si="18"/>
        <v>0</v>
      </c>
    </row>
    <row r="107" spans="1:16" ht="23.25" customHeight="1" x14ac:dyDescent="0.25">
      <c r="A107" s="40" t="s">
        <v>187</v>
      </c>
      <c r="B107" s="60" t="s">
        <v>73</v>
      </c>
      <c r="C107" s="102">
        <f>SUMPRODUCT((Diário!$E$4:$E$941='Analítico Cx.'!$B107)*(Diário!$B$4:$B$941&gt;=C$4)*(Diário!$B$4:$B$941&lt;=EOMONTH(C$4,0))*(Diário!$F$4:$F$941))</f>
        <v>0</v>
      </c>
      <c r="D107" s="102">
        <f>SUMPRODUCT((Diário!$E$4:$E$941='Analítico Cx.'!$B107)*(Diário!$B$4:$B$941&gt;=D$4)*(Diário!$B$4:$B$941&lt;=EOMONTH(D$4,0))*(Diário!$F$4:$F$941))</f>
        <v>0</v>
      </c>
      <c r="E107" s="102">
        <f>SUMPRODUCT((Diário!$E$4:$E$941='Analítico Cx.'!$B107)*(Diário!$B$4:$B$941&gt;=E$4)*(Diário!$B$4:$B$941&lt;=EOMONTH(E$4,0))*(Diário!$F$4:$F$941))</f>
        <v>0</v>
      </c>
      <c r="F107" s="102">
        <f>SUMPRODUCT((Diário!$E$4:$E$941='Analítico Cx.'!$B107)*(Diário!$B$4:$B$941&gt;=F$4)*(Diário!$B$4:$B$941&lt;=EOMONTH(F$4,0))*(Diário!$F$4:$F$941))</f>
        <v>0</v>
      </c>
      <c r="G107" s="102">
        <f>SUMPRODUCT((Diário!$E$4:$E$941='Analítico Cx.'!$B107)*(Diário!$B$4:$B$941&gt;=G$4)*(Diário!$B$4:$B$941&lt;=EOMONTH(G$4,0))*(Diário!$F$4:$F$941))</f>
        <v>0</v>
      </c>
      <c r="H107" s="102">
        <f>SUMPRODUCT((Diário!$E$4:$E$941='Analítico Cx.'!$B107)*(Diário!$B$4:$B$941&gt;=H$4)*(Diário!$B$4:$B$941&lt;=EOMONTH(H$4,0))*(Diário!$F$4:$F$941))</f>
        <v>0</v>
      </c>
      <c r="I107" s="102">
        <f>SUMPRODUCT((Diário!$E$4:$E$941='Analítico Cx.'!$B107)*(Diário!$B$4:$B$941&gt;=I$4)*(Diário!$B$4:$B$941&lt;=EOMONTH(I$4,0))*(Diário!$F$4:$F$941))</f>
        <v>0</v>
      </c>
      <c r="J107" s="102">
        <f>SUMPRODUCT((Diário!$E$4:$E$941='Analítico Cx.'!$B107)*(Diário!$B$4:$B$941&gt;=J$4)*(Diário!$B$4:$B$941&lt;=EOMONTH(J$4,0))*(Diário!$F$4:$F$941))</f>
        <v>0</v>
      </c>
      <c r="K107" s="102">
        <f>SUMPRODUCT((Diário!$E$4:$E$941='Analítico Cx.'!$B107)*(Diário!$B$4:$B$941&gt;=K$4)*(Diário!$B$4:$B$941&lt;=EOMONTH(K$4,0))*(Diário!$F$4:$F$941))</f>
        <v>0</v>
      </c>
      <c r="L107" s="102">
        <f>SUMPRODUCT((Diário!$E$4:$E$941='Analítico Cx.'!$B107)*(Diário!$B$4:$B$941&gt;=L$4)*(Diário!$B$4:$B$941&lt;=EOMONTH(L$4,0))*(Diário!$F$4:$F$941))</f>
        <v>0</v>
      </c>
      <c r="M107" s="102">
        <f>SUMPRODUCT((Diário!$E$4:$E$941='Analítico Cx.'!$B107)*(Diário!$B$4:$B$941&gt;=M$4)*(Diário!$B$4:$B$941&lt;=EOMONTH(M$4,0))*(Diário!$F$4:$F$941))</f>
        <v>0</v>
      </c>
      <c r="N107" s="102">
        <f>SUMPRODUCT((Diário!$E$4:$E$941='Analítico Cx.'!$B107)*(Diário!$B$4:$B$941&gt;=N$4)*(Diário!$B$4:$B$941&lt;=EOMONTH(N$4,0))*(Diário!$F$4:$F$941))</f>
        <v>0</v>
      </c>
      <c r="O107" s="103">
        <f t="shared" si="17"/>
        <v>0</v>
      </c>
      <c r="P107" s="95">
        <f t="shared" si="18"/>
        <v>0</v>
      </c>
    </row>
    <row r="108" spans="1:16" ht="23.25" customHeight="1" x14ac:dyDescent="0.25">
      <c r="A108" s="40" t="s">
        <v>188</v>
      </c>
      <c r="B108" s="60" t="s">
        <v>186</v>
      </c>
      <c r="C108" s="102">
        <f>SUMPRODUCT((Diário!$E$4:$E$941='Analítico Cx.'!$B108)*(Diário!$B$4:$B$941&gt;=C$4)*(Diário!$B$4:$B$941&lt;=EOMONTH(C$4,0))*(Diário!$F$4:$F$941))</f>
        <v>0</v>
      </c>
      <c r="D108" s="102">
        <f>SUMPRODUCT((Diário!$E$4:$E$941='Analítico Cx.'!$B108)*(Diário!$B$4:$B$941&gt;=D$4)*(Diário!$B$4:$B$941&lt;=EOMONTH(D$4,0))*(Diário!$F$4:$F$941))</f>
        <v>0</v>
      </c>
      <c r="E108" s="102">
        <f>SUMPRODUCT((Diário!$E$4:$E$941='Analítico Cx.'!$B108)*(Diário!$B$4:$B$941&gt;=E$4)*(Diário!$B$4:$B$941&lt;=EOMONTH(E$4,0))*(Diário!$F$4:$F$941))</f>
        <v>0</v>
      </c>
      <c r="F108" s="102">
        <f>SUMPRODUCT((Diário!$E$4:$E$941='Analítico Cx.'!$B108)*(Diário!$B$4:$B$941&gt;=F$4)*(Diário!$B$4:$B$941&lt;=EOMONTH(F$4,0))*(Diário!$F$4:$F$941))</f>
        <v>0</v>
      </c>
      <c r="G108" s="102">
        <f>SUMPRODUCT((Diário!$E$4:$E$941='Analítico Cx.'!$B108)*(Diário!$B$4:$B$941&gt;=G$4)*(Diário!$B$4:$B$941&lt;=EOMONTH(G$4,0))*(Diário!$F$4:$F$941))</f>
        <v>0</v>
      </c>
      <c r="H108" s="102">
        <f>SUMPRODUCT((Diário!$E$4:$E$941='Analítico Cx.'!$B108)*(Diário!$B$4:$B$941&gt;=H$4)*(Diário!$B$4:$B$941&lt;=EOMONTH(H$4,0))*(Diário!$F$4:$F$941))</f>
        <v>0</v>
      </c>
      <c r="I108" s="102">
        <f>SUMPRODUCT((Diário!$E$4:$E$941='Analítico Cx.'!$B108)*(Diário!$B$4:$B$941&gt;=I$4)*(Diário!$B$4:$B$941&lt;=EOMONTH(I$4,0))*(Diário!$F$4:$F$941))</f>
        <v>0</v>
      </c>
      <c r="J108" s="102">
        <f>SUMPRODUCT((Diário!$E$4:$E$941='Analítico Cx.'!$B108)*(Diário!$B$4:$B$941&gt;=J$4)*(Diário!$B$4:$B$941&lt;=EOMONTH(J$4,0))*(Diário!$F$4:$F$941))</f>
        <v>0</v>
      </c>
      <c r="K108" s="102">
        <f>SUMPRODUCT((Diário!$E$4:$E$941='Analítico Cx.'!$B108)*(Diário!$B$4:$B$941&gt;=K$4)*(Diário!$B$4:$B$941&lt;=EOMONTH(K$4,0))*(Diário!$F$4:$F$941))</f>
        <v>0</v>
      </c>
      <c r="L108" s="102">
        <f>SUMPRODUCT((Diário!$E$4:$E$941='Analítico Cx.'!$B108)*(Diário!$B$4:$B$941&gt;=L$4)*(Diário!$B$4:$B$941&lt;=EOMONTH(L$4,0))*(Diário!$F$4:$F$941))</f>
        <v>0</v>
      </c>
      <c r="M108" s="102">
        <f>SUMPRODUCT((Diário!$E$4:$E$941='Analítico Cx.'!$B108)*(Diário!$B$4:$B$941&gt;=M$4)*(Diário!$B$4:$B$941&lt;=EOMONTH(M$4,0))*(Diário!$F$4:$F$941))</f>
        <v>0</v>
      </c>
      <c r="N108" s="102">
        <f>SUMPRODUCT((Diário!$E$4:$E$941='Analítico Cx.'!$B108)*(Diário!$B$4:$B$941&gt;=N$4)*(Diário!$B$4:$B$941&lt;=EOMONTH(N$4,0))*(Diário!$F$4:$F$941))</f>
        <v>0</v>
      </c>
      <c r="O108" s="103">
        <f t="shared" si="17"/>
        <v>0</v>
      </c>
      <c r="P108" s="95">
        <f t="shared" si="18"/>
        <v>0</v>
      </c>
    </row>
    <row r="109" spans="1:16" ht="23.25" customHeight="1" x14ac:dyDescent="0.25">
      <c r="A109" s="40" t="s">
        <v>189</v>
      </c>
      <c r="B109" s="60" t="s">
        <v>77</v>
      </c>
      <c r="C109" s="102">
        <f>SUMPRODUCT((Diário!$E$4:$E$941='Analítico Cx.'!$B109)*(Diário!$B$4:$B$941&gt;=C$4)*(Diário!$B$4:$B$941&lt;=EOMONTH(C$4,0))*(Diário!$F$4:$F$941))</f>
        <v>0</v>
      </c>
      <c r="D109" s="102">
        <f>SUMPRODUCT((Diário!$E$4:$E$941='Analítico Cx.'!$B109)*(Diário!$B$4:$B$941&gt;=D$4)*(Diário!$B$4:$B$941&lt;=EOMONTH(D$4,0))*(Diário!$F$4:$F$941))</f>
        <v>0</v>
      </c>
      <c r="E109" s="102">
        <f>SUMPRODUCT((Diário!$E$4:$E$941='Analítico Cx.'!$B109)*(Diário!$B$4:$B$941&gt;=E$4)*(Diário!$B$4:$B$941&lt;=EOMONTH(E$4,0))*(Diário!$F$4:$F$941))</f>
        <v>0</v>
      </c>
      <c r="F109" s="102">
        <f>SUMPRODUCT((Diário!$E$4:$E$941='Analítico Cx.'!$B109)*(Diário!$B$4:$B$941&gt;=F$4)*(Diário!$B$4:$B$941&lt;=EOMONTH(F$4,0))*(Diário!$F$4:$F$941))</f>
        <v>0</v>
      </c>
      <c r="G109" s="102">
        <f>SUMPRODUCT((Diário!$E$4:$E$941='Analítico Cx.'!$B109)*(Diário!$B$4:$B$941&gt;=G$4)*(Diário!$B$4:$B$941&lt;=EOMONTH(G$4,0))*(Diário!$F$4:$F$941))</f>
        <v>0</v>
      </c>
      <c r="H109" s="102">
        <f>SUMPRODUCT((Diário!$E$4:$E$941='Analítico Cx.'!$B109)*(Diário!$B$4:$B$941&gt;=H$4)*(Diário!$B$4:$B$941&lt;=EOMONTH(H$4,0))*(Diário!$F$4:$F$941))</f>
        <v>0</v>
      </c>
      <c r="I109" s="102">
        <f>SUMPRODUCT((Diário!$E$4:$E$941='Analítico Cx.'!$B109)*(Diário!$B$4:$B$941&gt;=I$4)*(Diário!$B$4:$B$941&lt;=EOMONTH(I$4,0))*(Diário!$F$4:$F$941))</f>
        <v>0</v>
      </c>
      <c r="J109" s="102">
        <f>SUMPRODUCT((Diário!$E$4:$E$941='Analítico Cx.'!$B109)*(Diário!$B$4:$B$941&gt;=J$4)*(Diário!$B$4:$B$941&lt;=EOMONTH(J$4,0))*(Diário!$F$4:$F$941))</f>
        <v>0</v>
      </c>
      <c r="K109" s="102">
        <f>SUMPRODUCT((Diário!$E$4:$E$941='Analítico Cx.'!$B109)*(Diário!$B$4:$B$941&gt;=K$4)*(Diário!$B$4:$B$941&lt;=EOMONTH(K$4,0))*(Diário!$F$4:$F$941))</f>
        <v>0</v>
      </c>
      <c r="L109" s="102">
        <f>SUMPRODUCT((Diário!$E$4:$E$941='Analítico Cx.'!$B109)*(Diário!$B$4:$B$941&gt;=L$4)*(Diário!$B$4:$B$941&lt;=EOMONTH(L$4,0))*(Diário!$F$4:$F$941))</f>
        <v>0</v>
      </c>
      <c r="M109" s="102">
        <f>SUMPRODUCT((Diário!$E$4:$E$941='Analítico Cx.'!$B109)*(Diário!$B$4:$B$941&gt;=M$4)*(Diário!$B$4:$B$941&lt;=EOMONTH(M$4,0))*(Diário!$F$4:$F$941))</f>
        <v>0</v>
      </c>
      <c r="N109" s="102">
        <f>SUMPRODUCT((Diário!$E$4:$E$941='Analítico Cx.'!$B109)*(Diário!$B$4:$B$941&gt;=N$4)*(Diário!$B$4:$B$941&lt;=EOMONTH(N$4,0))*(Diário!$F$4:$F$941))</f>
        <v>0</v>
      </c>
      <c r="O109" s="103">
        <f t="shared" si="17"/>
        <v>0</v>
      </c>
      <c r="P109" s="95">
        <f t="shared" si="18"/>
        <v>0</v>
      </c>
    </row>
    <row r="110" spans="1:16" ht="23.25" customHeight="1" x14ac:dyDescent="0.25">
      <c r="A110" s="40" t="s">
        <v>190</v>
      </c>
      <c r="B110" s="60" t="s">
        <v>69</v>
      </c>
      <c r="C110" s="102">
        <f>SUMPRODUCT((Diário!$E$4:$E$941='Analítico Cx.'!$B110)*(Diário!$B$4:$B$941&gt;=C$4)*(Diário!$B$4:$B$941&lt;=EOMONTH(C$4,0))*(Diário!$F$4:$F$941))</f>
        <v>0</v>
      </c>
      <c r="D110" s="102">
        <f>SUMPRODUCT((Diário!$E$4:$E$941='Analítico Cx.'!$B110)*(Diário!$B$4:$B$941&gt;=D$4)*(Diário!$B$4:$B$941&lt;=EOMONTH(D$4,0))*(Diário!$F$4:$F$941))</f>
        <v>0</v>
      </c>
      <c r="E110" s="102">
        <f>SUMPRODUCT((Diário!$E$4:$E$941='Analítico Cx.'!$B110)*(Diário!$B$4:$B$941&gt;=E$4)*(Diário!$B$4:$B$941&lt;=EOMONTH(E$4,0))*(Diário!$F$4:$F$941))</f>
        <v>0</v>
      </c>
      <c r="F110" s="102">
        <f>SUMPRODUCT((Diário!$E$4:$E$941='Analítico Cx.'!$B110)*(Diário!$B$4:$B$941&gt;=F$4)*(Diário!$B$4:$B$941&lt;=EOMONTH(F$4,0))*(Diário!$F$4:$F$941))</f>
        <v>0</v>
      </c>
      <c r="G110" s="102">
        <f>SUMPRODUCT((Diário!$E$4:$E$941='Analítico Cx.'!$B110)*(Diário!$B$4:$B$941&gt;=G$4)*(Diário!$B$4:$B$941&lt;=EOMONTH(G$4,0))*(Diário!$F$4:$F$941))</f>
        <v>0</v>
      </c>
      <c r="H110" s="102">
        <f>SUMPRODUCT((Diário!$E$4:$E$941='Analítico Cx.'!$B110)*(Diário!$B$4:$B$941&gt;=H$4)*(Diário!$B$4:$B$941&lt;=EOMONTH(H$4,0))*(Diário!$F$4:$F$941))</f>
        <v>0</v>
      </c>
      <c r="I110" s="102">
        <f>SUMPRODUCT((Diário!$E$4:$E$941='Analítico Cx.'!$B110)*(Diário!$B$4:$B$941&gt;=I$4)*(Diário!$B$4:$B$941&lt;=EOMONTH(I$4,0))*(Diário!$F$4:$F$941))</f>
        <v>0</v>
      </c>
      <c r="J110" s="102">
        <f>SUMPRODUCT((Diário!$E$4:$E$941='Analítico Cx.'!$B110)*(Diário!$B$4:$B$941&gt;=J$4)*(Diário!$B$4:$B$941&lt;=EOMONTH(J$4,0))*(Diário!$F$4:$F$941))</f>
        <v>0</v>
      </c>
      <c r="K110" s="102">
        <f>SUMPRODUCT((Diário!$E$4:$E$941='Analítico Cx.'!$B110)*(Diário!$B$4:$B$941&gt;=K$4)*(Diário!$B$4:$B$941&lt;=EOMONTH(K$4,0))*(Diário!$F$4:$F$941))</f>
        <v>0</v>
      </c>
      <c r="L110" s="102">
        <f>SUMPRODUCT((Diário!$E$4:$E$941='Analítico Cx.'!$B110)*(Diário!$B$4:$B$941&gt;=L$4)*(Diário!$B$4:$B$941&lt;=EOMONTH(L$4,0))*(Diário!$F$4:$F$941))</f>
        <v>0</v>
      </c>
      <c r="M110" s="102">
        <f>SUMPRODUCT((Diário!$E$4:$E$941='Analítico Cx.'!$B110)*(Diário!$B$4:$B$941&gt;=M$4)*(Diário!$B$4:$B$941&lt;=EOMONTH(M$4,0))*(Diário!$F$4:$F$941))</f>
        <v>0</v>
      </c>
      <c r="N110" s="102">
        <f>SUMPRODUCT((Diário!$E$4:$E$941='Analítico Cx.'!$B110)*(Diário!$B$4:$B$941&gt;=N$4)*(Diário!$B$4:$B$941&lt;=EOMONTH(N$4,0))*(Diário!$F$4:$F$941))</f>
        <v>0</v>
      </c>
      <c r="O110" s="103">
        <f t="shared" si="17"/>
        <v>0</v>
      </c>
      <c r="P110" s="95">
        <f t="shared" si="18"/>
        <v>0</v>
      </c>
    </row>
    <row r="111" spans="1:16" ht="23.25" customHeight="1" x14ac:dyDescent="0.25">
      <c r="A111" s="40" t="s">
        <v>192</v>
      </c>
      <c r="B111" s="60" t="s">
        <v>54</v>
      </c>
      <c r="C111" s="102">
        <f>SUMPRODUCT((Diário!$E$4:$E$941='Analítico Cx.'!$B111)*(Diário!$B$4:$B$941&gt;=C$4)*(Diário!$B$4:$B$941&lt;=EOMONTH(C$4,0))*(Diário!$F$4:$F$941))</f>
        <v>0</v>
      </c>
      <c r="D111" s="102">
        <f>SUMPRODUCT((Diário!$E$4:$E$941='Analítico Cx.'!$B111)*(Diário!$B$4:$B$941&gt;=D$4)*(Diário!$B$4:$B$941&lt;=EOMONTH(D$4,0))*(Diário!$F$4:$F$941))</f>
        <v>0</v>
      </c>
      <c r="E111" s="102">
        <f>SUMPRODUCT((Diário!$E$4:$E$941='Analítico Cx.'!$B111)*(Diário!$B$4:$B$941&gt;=E$4)*(Diário!$B$4:$B$941&lt;=EOMONTH(E$4,0))*(Diário!$F$4:$F$941))</f>
        <v>0</v>
      </c>
      <c r="F111" s="102">
        <f>SUMPRODUCT((Diário!$E$4:$E$941='Analítico Cx.'!$B111)*(Diário!$B$4:$B$941&gt;=F$4)*(Diário!$B$4:$B$941&lt;=EOMONTH(F$4,0))*(Diário!$F$4:$F$941))</f>
        <v>0</v>
      </c>
      <c r="G111" s="102">
        <f>SUMPRODUCT((Diário!$E$4:$E$941='Analítico Cx.'!$B111)*(Diário!$B$4:$B$941&gt;=G$4)*(Diário!$B$4:$B$941&lt;=EOMONTH(G$4,0))*(Diário!$F$4:$F$941))</f>
        <v>0</v>
      </c>
      <c r="H111" s="102">
        <f>SUMPRODUCT((Diário!$E$4:$E$941='Analítico Cx.'!$B111)*(Diário!$B$4:$B$941&gt;=H$4)*(Diário!$B$4:$B$941&lt;=EOMONTH(H$4,0))*(Diário!$F$4:$F$941))</f>
        <v>0</v>
      </c>
      <c r="I111" s="102">
        <f>SUMPRODUCT((Diário!$E$4:$E$941='Analítico Cx.'!$B111)*(Diário!$B$4:$B$941&gt;=I$4)*(Diário!$B$4:$B$941&lt;=EOMONTH(I$4,0))*(Diário!$F$4:$F$941))</f>
        <v>0</v>
      </c>
      <c r="J111" s="102">
        <f>SUMPRODUCT((Diário!$E$4:$E$941='Analítico Cx.'!$B111)*(Diário!$B$4:$B$941&gt;=J$4)*(Diário!$B$4:$B$941&lt;=EOMONTH(J$4,0))*(Diário!$F$4:$F$941))</f>
        <v>0</v>
      </c>
      <c r="K111" s="102">
        <f>SUMPRODUCT((Diário!$E$4:$E$941='Analítico Cx.'!$B111)*(Diário!$B$4:$B$941&gt;=K$4)*(Diário!$B$4:$B$941&lt;=EOMONTH(K$4,0))*(Diário!$F$4:$F$941))</f>
        <v>0</v>
      </c>
      <c r="L111" s="102">
        <f>SUMPRODUCT((Diário!$E$4:$E$941='Analítico Cx.'!$B111)*(Diário!$B$4:$B$941&gt;=L$4)*(Diário!$B$4:$B$941&lt;=EOMONTH(L$4,0))*(Diário!$F$4:$F$941))</f>
        <v>0</v>
      </c>
      <c r="M111" s="102">
        <f>SUMPRODUCT((Diário!$E$4:$E$941='Analítico Cx.'!$B111)*(Diário!$B$4:$B$941&gt;=M$4)*(Diário!$B$4:$B$941&lt;=EOMONTH(M$4,0))*(Diário!$F$4:$F$941))</f>
        <v>0</v>
      </c>
      <c r="N111" s="102">
        <f>SUMPRODUCT((Diário!$E$4:$E$941='Analítico Cx.'!$B111)*(Diário!$B$4:$B$941&gt;=N$4)*(Diário!$B$4:$B$941&lt;=EOMONTH(N$4,0))*(Diário!$F$4:$F$941))</f>
        <v>0</v>
      </c>
      <c r="O111" s="103">
        <f t="shared" si="17"/>
        <v>0</v>
      </c>
      <c r="P111" s="95">
        <f t="shared" si="18"/>
        <v>0</v>
      </c>
    </row>
    <row r="112" spans="1:16" ht="23.25" customHeight="1" x14ac:dyDescent="0.25">
      <c r="A112" s="40" t="s">
        <v>194</v>
      </c>
      <c r="B112" s="60" t="s">
        <v>191</v>
      </c>
      <c r="C112" s="102">
        <f>SUMPRODUCT((Diário!$E$4:$E$941='Analítico Cx.'!$B112)*(Diário!$B$4:$B$941&gt;=C$4)*(Diário!$B$4:$B$941&lt;=EOMONTH(C$4,0))*(Diário!$F$4:$F$941))</f>
        <v>0</v>
      </c>
      <c r="D112" s="102">
        <f>SUMPRODUCT((Diário!$E$4:$E$941='Analítico Cx.'!$B112)*(Diário!$B$4:$B$941&gt;=D$4)*(Diário!$B$4:$B$941&lt;=EOMONTH(D$4,0))*(Diário!$F$4:$F$941))</f>
        <v>0</v>
      </c>
      <c r="E112" s="102">
        <f>SUMPRODUCT((Diário!$E$4:$E$941='Analítico Cx.'!$B112)*(Diário!$B$4:$B$941&gt;=E$4)*(Diário!$B$4:$B$941&lt;=EOMONTH(E$4,0))*(Diário!$F$4:$F$941))</f>
        <v>0</v>
      </c>
      <c r="F112" s="102">
        <f>SUMPRODUCT((Diário!$E$4:$E$941='Analítico Cx.'!$B112)*(Diário!$B$4:$B$941&gt;=F$4)*(Diário!$B$4:$B$941&lt;=EOMONTH(F$4,0))*(Diário!$F$4:$F$941))</f>
        <v>0</v>
      </c>
      <c r="G112" s="102">
        <f>SUMPRODUCT((Diário!$E$4:$E$941='Analítico Cx.'!$B112)*(Diário!$B$4:$B$941&gt;=G$4)*(Diário!$B$4:$B$941&lt;=EOMONTH(G$4,0))*(Diário!$F$4:$F$941))</f>
        <v>0</v>
      </c>
      <c r="H112" s="102">
        <f>SUMPRODUCT((Diário!$E$4:$E$941='Analítico Cx.'!$B112)*(Diário!$B$4:$B$941&gt;=H$4)*(Diário!$B$4:$B$941&lt;=EOMONTH(H$4,0))*(Diário!$F$4:$F$941))</f>
        <v>0</v>
      </c>
      <c r="I112" s="102">
        <f>SUMPRODUCT((Diário!$E$4:$E$941='Analítico Cx.'!$B112)*(Diário!$B$4:$B$941&gt;=I$4)*(Diário!$B$4:$B$941&lt;=EOMONTH(I$4,0))*(Diário!$F$4:$F$941))</f>
        <v>0</v>
      </c>
      <c r="J112" s="102">
        <f>SUMPRODUCT((Diário!$E$4:$E$941='Analítico Cx.'!$B112)*(Diário!$B$4:$B$941&gt;=J$4)*(Diário!$B$4:$B$941&lt;=EOMONTH(J$4,0))*(Diário!$F$4:$F$941))</f>
        <v>0</v>
      </c>
      <c r="K112" s="102">
        <f>SUMPRODUCT((Diário!$E$4:$E$941='Analítico Cx.'!$B112)*(Diário!$B$4:$B$941&gt;=K$4)*(Diário!$B$4:$B$941&lt;=EOMONTH(K$4,0))*(Diário!$F$4:$F$941))</f>
        <v>0</v>
      </c>
      <c r="L112" s="102">
        <f>SUMPRODUCT((Diário!$E$4:$E$941='Analítico Cx.'!$B112)*(Diário!$B$4:$B$941&gt;=L$4)*(Diário!$B$4:$B$941&lt;=EOMONTH(L$4,0))*(Diário!$F$4:$F$941))</f>
        <v>0</v>
      </c>
      <c r="M112" s="102">
        <f>SUMPRODUCT((Diário!$E$4:$E$941='Analítico Cx.'!$B112)*(Diário!$B$4:$B$941&gt;=M$4)*(Diário!$B$4:$B$941&lt;=EOMONTH(M$4,0))*(Diário!$F$4:$F$941))</f>
        <v>0</v>
      </c>
      <c r="N112" s="102">
        <f>SUMPRODUCT((Diário!$E$4:$E$941='Analítico Cx.'!$B112)*(Diário!$B$4:$B$941&gt;=N$4)*(Diário!$B$4:$B$941&lt;=EOMONTH(N$4,0))*(Diário!$F$4:$F$941))</f>
        <v>0</v>
      </c>
      <c r="O112" s="103">
        <f t="shared" si="17"/>
        <v>0</v>
      </c>
      <c r="P112" s="95">
        <f t="shared" si="18"/>
        <v>0</v>
      </c>
    </row>
    <row r="113" spans="1:16" ht="23.25" customHeight="1" x14ac:dyDescent="0.25">
      <c r="A113" s="40" t="s">
        <v>196</v>
      </c>
      <c r="B113" s="60" t="s">
        <v>193</v>
      </c>
      <c r="C113" s="102">
        <f>SUMPRODUCT((Diário!$E$4:$E$941='Analítico Cx.'!$B113)*(Diário!$B$4:$B$941&gt;=C$4)*(Diário!$B$4:$B$941&lt;=EOMONTH(C$4,0))*(Diário!$F$4:$F$941))</f>
        <v>0</v>
      </c>
      <c r="D113" s="102">
        <f>SUMPRODUCT((Diário!$E$4:$E$941='Analítico Cx.'!$B113)*(Diário!$B$4:$B$941&gt;=D$4)*(Diário!$B$4:$B$941&lt;=EOMONTH(D$4,0))*(Diário!$F$4:$F$941))</f>
        <v>0</v>
      </c>
      <c r="E113" s="102">
        <f>SUMPRODUCT((Diário!$E$4:$E$941='Analítico Cx.'!$B113)*(Diário!$B$4:$B$941&gt;=E$4)*(Diário!$B$4:$B$941&lt;=EOMONTH(E$4,0))*(Diário!$F$4:$F$941))</f>
        <v>0</v>
      </c>
      <c r="F113" s="102">
        <f>SUMPRODUCT((Diário!$E$4:$E$941='Analítico Cx.'!$B113)*(Diário!$B$4:$B$941&gt;=F$4)*(Diário!$B$4:$B$941&lt;=EOMONTH(F$4,0))*(Diário!$F$4:$F$941))</f>
        <v>0</v>
      </c>
      <c r="G113" s="102">
        <f>SUMPRODUCT((Diário!$E$4:$E$941='Analítico Cx.'!$B113)*(Diário!$B$4:$B$941&gt;=G$4)*(Diário!$B$4:$B$941&lt;=EOMONTH(G$4,0))*(Diário!$F$4:$F$941))</f>
        <v>0</v>
      </c>
      <c r="H113" s="102">
        <f>SUMPRODUCT((Diário!$E$4:$E$941='Analítico Cx.'!$B113)*(Diário!$B$4:$B$941&gt;=H$4)*(Diário!$B$4:$B$941&lt;=EOMONTH(H$4,0))*(Diário!$F$4:$F$941))</f>
        <v>0</v>
      </c>
      <c r="I113" s="102">
        <f>SUMPRODUCT((Diário!$E$4:$E$941='Analítico Cx.'!$B113)*(Diário!$B$4:$B$941&gt;=I$4)*(Diário!$B$4:$B$941&lt;=EOMONTH(I$4,0))*(Diário!$F$4:$F$941))</f>
        <v>0</v>
      </c>
      <c r="J113" s="102">
        <f>SUMPRODUCT((Diário!$E$4:$E$941='Analítico Cx.'!$B113)*(Diário!$B$4:$B$941&gt;=J$4)*(Diário!$B$4:$B$941&lt;=EOMONTH(J$4,0))*(Diário!$F$4:$F$941))</f>
        <v>0</v>
      </c>
      <c r="K113" s="102">
        <f>SUMPRODUCT((Diário!$E$4:$E$941='Analítico Cx.'!$B113)*(Diário!$B$4:$B$941&gt;=K$4)*(Diário!$B$4:$B$941&lt;=EOMONTH(K$4,0))*(Diário!$F$4:$F$941))</f>
        <v>0</v>
      </c>
      <c r="L113" s="102">
        <f>SUMPRODUCT((Diário!$E$4:$E$941='Analítico Cx.'!$B113)*(Diário!$B$4:$B$941&gt;=L$4)*(Diário!$B$4:$B$941&lt;=EOMONTH(L$4,0))*(Diário!$F$4:$F$941))</f>
        <v>0</v>
      </c>
      <c r="M113" s="102">
        <f>SUMPRODUCT((Diário!$E$4:$E$941='Analítico Cx.'!$B113)*(Diário!$B$4:$B$941&gt;=M$4)*(Diário!$B$4:$B$941&lt;=EOMONTH(M$4,0))*(Diário!$F$4:$F$941))</f>
        <v>0</v>
      </c>
      <c r="N113" s="102">
        <f>SUMPRODUCT((Diário!$E$4:$E$941='Analítico Cx.'!$B113)*(Diário!$B$4:$B$941&gt;=N$4)*(Diário!$B$4:$B$941&lt;=EOMONTH(N$4,0))*(Diário!$F$4:$F$941))</f>
        <v>0</v>
      </c>
      <c r="O113" s="103">
        <f t="shared" si="17"/>
        <v>0</v>
      </c>
      <c r="P113" s="95">
        <f t="shared" si="18"/>
        <v>0</v>
      </c>
    </row>
    <row r="114" spans="1:16" ht="23.25" customHeight="1" x14ac:dyDescent="0.25">
      <c r="A114" s="40" t="s">
        <v>197</v>
      </c>
      <c r="B114" s="60" t="s">
        <v>195</v>
      </c>
      <c r="C114" s="102">
        <f>SUMPRODUCT((Diário!$E$4:$E$941='Analítico Cx.'!$B114)*(Diário!$B$4:$B$941&gt;=C$4)*(Diário!$B$4:$B$941&lt;=EOMONTH(C$4,0))*(Diário!$F$4:$F$941))</f>
        <v>0</v>
      </c>
      <c r="D114" s="102">
        <f>SUMPRODUCT((Diário!$E$4:$E$941='Analítico Cx.'!$B114)*(Diário!$B$4:$B$941&gt;=D$4)*(Diário!$B$4:$B$941&lt;=EOMONTH(D$4,0))*(Diário!$F$4:$F$941))</f>
        <v>0</v>
      </c>
      <c r="E114" s="102">
        <f>SUMPRODUCT((Diário!$E$4:$E$941='Analítico Cx.'!$B114)*(Diário!$B$4:$B$941&gt;=E$4)*(Diário!$B$4:$B$941&lt;=EOMONTH(E$4,0))*(Diário!$F$4:$F$941))</f>
        <v>0</v>
      </c>
      <c r="F114" s="102">
        <f>SUMPRODUCT((Diário!$E$4:$E$941='Analítico Cx.'!$B114)*(Diário!$B$4:$B$941&gt;=F$4)*(Diário!$B$4:$B$941&lt;=EOMONTH(F$4,0))*(Diário!$F$4:$F$941))</f>
        <v>0</v>
      </c>
      <c r="G114" s="102">
        <f>SUMPRODUCT((Diário!$E$4:$E$941='Analítico Cx.'!$B114)*(Diário!$B$4:$B$941&gt;=G$4)*(Diário!$B$4:$B$941&lt;=EOMONTH(G$4,0))*(Diário!$F$4:$F$941))</f>
        <v>0</v>
      </c>
      <c r="H114" s="102">
        <f>SUMPRODUCT((Diário!$E$4:$E$941='Analítico Cx.'!$B114)*(Diário!$B$4:$B$941&gt;=H$4)*(Diário!$B$4:$B$941&lt;=EOMONTH(H$4,0))*(Diário!$F$4:$F$941))</f>
        <v>0</v>
      </c>
      <c r="I114" s="102">
        <f>SUMPRODUCT((Diário!$E$4:$E$941='Analítico Cx.'!$B114)*(Diário!$B$4:$B$941&gt;=I$4)*(Diário!$B$4:$B$941&lt;=EOMONTH(I$4,0))*(Diário!$F$4:$F$941))</f>
        <v>0</v>
      </c>
      <c r="J114" s="102">
        <f>SUMPRODUCT((Diário!$E$4:$E$941='Analítico Cx.'!$B114)*(Diário!$B$4:$B$941&gt;=J$4)*(Diário!$B$4:$B$941&lt;=EOMONTH(J$4,0))*(Diário!$F$4:$F$941))</f>
        <v>0</v>
      </c>
      <c r="K114" s="102">
        <f>SUMPRODUCT((Diário!$E$4:$E$941='Analítico Cx.'!$B114)*(Diário!$B$4:$B$941&gt;=K$4)*(Diário!$B$4:$B$941&lt;=EOMONTH(K$4,0))*(Diário!$F$4:$F$941))</f>
        <v>0</v>
      </c>
      <c r="L114" s="102">
        <f>SUMPRODUCT((Diário!$E$4:$E$941='Analítico Cx.'!$B114)*(Diário!$B$4:$B$941&gt;=L$4)*(Diário!$B$4:$B$941&lt;=EOMONTH(L$4,0))*(Diário!$F$4:$F$941))</f>
        <v>0</v>
      </c>
      <c r="M114" s="102">
        <f>SUMPRODUCT((Diário!$E$4:$E$941='Analítico Cx.'!$B114)*(Diário!$B$4:$B$941&gt;=M$4)*(Diário!$B$4:$B$941&lt;=EOMONTH(M$4,0))*(Diário!$F$4:$F$941))</f>
        <v>0</v>
      </c>
      <c r="N114" s="102">
        <f>SUMPRODUCT((Diário!$E$4:$E$941='Analítico Cx.'!$B114)*(Diário!$B$4:$B$941&gt;=N$4)*(Diário!$B$4:$B$941&lt;=EOMONTH(N$4,0))*(Diário!$F$4:$F$941))</f>
        <v>0</v>
      </c>
      <c r="O114" s="103">
        <f t="shared" si="17"/>
        <v>0</v>
      </c>
      <c r="P114" s="95">
        <f t="shared" si="18"/>
        <v>0</v>
      </c>
    </row>
    <row r="115" spans="1:16" ht="23.25" customHeight="1" x14ac:dyDescent="0.25">
      <c r="A115" s="40" t="s">
        <v>199</v>
      </c>
      <c r="B115" s="60" t="s">
        <v>287</v>
      </c>
      <c r="C115" s="102">
        <f>SUMPRODUCT((Diário!$E$4:$E$941='Analítico Cx.'!$B115)*(Diário!$B$4:$B$941&gt;=C$4)*(Diário!$B$4:$B$941&lt;=EOMONTH(C$4,0))*(Diário!$F$4:$F$941))</f>
        <v>0</v>
      </c>
      <c r="D115" s="102">
        <f>SUMPRODUCT((Diário!$E$4:$E$941='Analítico Cx.'!$B115)*(Diário!$B$4:$B$941&gt;=D$4)*(Diário!$B$4:$B$941&lt;=EOMONTH(D$4,0))*(Diário!$F$4:$F$941))</f>
        <v>0</v>
      </c>
      <c r="E115" s="102">
        <f>SUMPRODUCT((Diário!$E$4:$E$941='Analítico Cx.'!$B115)*(Diário!$B$4:$B$941&gt;=E$4)*(Diário!$B$4:$B$941&lt;=EOMONTH(E$4,0))*(Diário!$F$4:$F$941))</f>
        <v>0</v>
      </c>
      <c r="F115" s="102">
        <f>SUMPRODUCT((Diário!$E$4:$E$941='Analítico Cx.'!$B115)*(Diário!$B$4:$B$941&gt;=F$4)*(Diário!$B$4:$B$941&lt;=EOMONTH(F$4,0))*(Diário!$F$4:$F$941))</f>
        <v>0</v>
      </c>
      <c r="G115" s="102">
        <f>SUMPRODUCT((Diário!$E$4:$E$941='Analítico Cx.'!$B115)*(Diário!$B$4:$B$941&gt;=G$4)*(Diário!$B$4:$B$941&lt;=EOMONTH(G$4,0))*(Diário!$F$4:$F$941))</f>
        <v>0</v>
      </c>
      <c r="H115" s="102">
        <f>SUMPRODUCT((Diário!$E$4:$E$941='Analítico Cx.'!$B115)*(Diário!$B$4:$B$941&gt;=H$4)*(Diário!$B$4:$B$941&lt;=EOMONTH(H$4,0))*(Diário!$F$4:$F$941))</f>
        <v>0</v>
      </c>
      <c r="I115" s="102">
        <f>SUMPRODUCT((Diário!$E$4:$E$941='Analítico Cx.'!$B115)*(Diário!$B$4:$B$941&gt;=I$4)*(Diário!$B$4:$B$941&lt;=EOMONTH(I$4,0))*(Diário!$F$4:$F$941))</f>
        <v>0</v>
      </c>
      <c r="J115" s="102">
        <f>SUMPRODUCT((Diário!$E$4:$E$941='Analítico Cx.'!$B115)*(Diário!$B$4:$B$941&gt;=J$4)*(Diário!$B$4:$B$941&lt;=EOMONTH(J$4,0))*(Diário!$F$4:$F$941))</f>
        <v>0</v>
      </c>
      <c r="K115" s="102">
        <f>SUMPRODUCT((Diário!$E$4:$E$941='Analítico Cx.'!$B115)*(Diário!$B$4:$B$941&gt;=K$4)*(Diário!$B$4:$B$941&lt;=EOMONTH(K$4,0))*(Diário!$F$4:$F$941))</f>
        <v>0</v>
      </c>
      <c r="L115" s="102">
        <f>SUMPRODUCT((Diário!$E$4:$E$941='Analítico Cx.'!$B115)*(Diário!$B$4:$B$941&gt;=L$4)*(Diário!$B$4:$B$941&lt;=EOMONTH(L$4,0))*(Diário!$F$4:$F$941))</f>
        <v>0</v>
      </c>
      <c r="M115" s="102">
        <f>SUMPRODUCT((Diário!$E$4:$E$941='Analítico Cx.'!$B115)*(Diário!$B$4:$B$941&gt;=M$4)*(Diário!$B$4:$B$941&lt;=EOMONTH(M$4,0))*(Diário!$F$4:$F$941))</f>
        <v>0</v>
      </c>
      <c r="N115" s="102">
        <f>SUMPRODUCT((Diário!$E$4:$E$941='Analítico Cx.'!$B115)*(Diário!$B$4:$B$941&gt;=N$4)*(Diário!$B$4:$B$941&lt;=EOMONTH(N$4,0))*(Diário!$F$4:$F$941))</f>
        <v>0</v>
      </c>
      <c r="O115" s="103">
        <f t="shared" si="17"/>
        <v>0</v>
      </c>
      <c r="P115" s="95">
        <f t="shared" si="18"/>
        <v>0</v>
      </c>
    </row>
    <row r="116" spans="1:16" ht="23.25" customHeight="1" x14ac:dyDescent="0.25">
      <c r="A116" s="40" t="s">
        <v>200</v>
      </c>
      <c r="B116" s="60" t="s">
        <v>198</v>
      </c>
      <c r="C116" s="102">
        <f>SUMPRODUCT((Diário!$E$4:$E$941='Analítico Cx.'!$B116)*(Diário!$B$4:$B$941&gt;=C$4)*(Diário!$B$4:$B$941&lt;=EOMONTH(C$4,0))*(Diário!$F$4:$F$941))</f>
        <v>0</v>
      </c>
      <c r="D116" s="102">
        <f>SUMPRODUCT((Diário!$E$4:$E$941='Analítico Cx.'!$B116)*(Diário!$B$4:$B$941&gt;=D$4)*(Diário!$B$4:$B$941&lt;=EOMONTH(D$4,0))*(Diário!$F$4:$F$941))</f>
        <v>0</v>
      </c>
      <c r="E116" s="102">
        <f>SUMPRODUCT((Diário!$E$4:$E$941='Analítico Cx.'!$B116)*(Diário!$B$4:$B$941&gt;=E$4)*(Diário!$B$4:$B$941&lt;=EOMONTH(E$4,0))*(Diário!$F$4:$F$941))</f>
        <v>0</v>
      </c>
      <c r="F116" s="102">
        <f>SUMPRODUCT((Diário!$E$4:$E$941='Analítico Cx.'!$B116)*(Diário!$B$4:$B$941&gt;=F$4)*(Diário!$B$4:$B$941&lt;=EOMONTH(F$4,0))*(Diário!$F$4:$F$941))</f>
        <v>0</v>
      </c>
      <c r="G116" s="102">
        <f>SUMPRODUCT((Diário!$E$4:$E$941='Analítico Cx.'!$B116)*(Diário!$B$4:$B$941&gt;=G$4)*(Diário!$B$4:$B$941&lt;=EOMONTH(G$4,0))*(Diário!$F$4:$F$941))</f>
        <v>0</v>
      </c>
      <c r="H116" s="102">
        <f>SUMPRODUCT((Diário!$E$4:$E$941='Analítico Cx.'!$B116)*(Diário!$B$4:$B$941&gt;=H$4)*(Diário!$B$4:$B$941&lt;=EOMONTH(H$4,0))*(Diário!$F$4:$F$941))</f>
        <v>0</v>
      </c>
      <c r="I116" s="102">
        <f>SUMPRODUCT((Diário!$E$4:$E$941='Analítico Cx.'!$B116)*(Diário!$B$4:$B$941&gt;=I$4)*(Diário!$B$4:$B$941&lt;=EOMONTH(I$4,0))*(Diário!$F$4:$F$941))</f>
        <v>0</v>
      </c>
      <c r="J116" s="102">
        <f>SUMPRODUCT((Diário!$E$4:$E$941='Analítico Cx.'!$B116)*(Diário!$B$4:$B$941&gt;=J$4)*(Diário!$B$4:$B$941&lt;=EOMONTH(J$4,0))*(Diário!$F$4:$F$941))</f>
        <v>0</v>
      </c>
      <c r="K116" s="102">
        <f>SUMPRODUCT((Diário!$E$4:$E$941='Analítico Cx.'!$B116)*(Diário!$B$4:$B$941&gt;=K$4)*(Diário!$B$4:$B$941&lt;=EOMONTH(K$4,0))*(Diário!$F$4:$F$941))</f>
        <v>0</v>
      </c>
      <c r="L116" s="102">
        <f>SUMPRODUCT((Diário!$E$4:$E$941='Analítico Cx.'!$B116)*(Diário!$B$4:$B$941&gt;=L$4)*(Diário!$B$4:$B$941&lt;=EOMONTH(L$4,0))*(Diário!$F$4:$F$941))</f>
        <v>0</v>
      </c>
      <c r="M116" s="102">
        <f>SUMPRODUCT((Diário!$E$4:$E$941='Analítico Cx.'!$B116)*(Diário!$B$4:$B$941&gt;=M$4)*(Diário!$B$4:$B$941&lt;=EOMONTH(M$4,0))*(Diário!$F$4:$F$941))</f>
        <v>0</v>
      </c>
      <c r="N116" s="102">
        <f>SUMPRODUCT((Diário!$E$4:$E$941='Analítico Cx.'!$B116)*(Diário!$B$4:$B$941&gt;=N$4)*(Diário!$B$4:$B$941&lt;=EOMONTH(N$4,0))*(Diário!$F$4:$F$941))</f>
        <v>0</v>
      </c>
      <c r="O116" s="103">
        <f t="shared" ref="O116:O122" si="19">SUM(C116:N116)</f>
        <v>0</v>
      </c>
      <c r="P116" s="95">
        <f t="shared" si="18"/>
        <v>0</v>
      </c>
    </row>
    <row r="117" spans="1:16" ht="23.25" customHeight="1" x14ac:dyDescent="0.25">
      <c r="A117" s="40" t="s">
        <v>201</v>
      </c>
      <c r="B117" s="60" t="s">
        <v>268</v>
      </c>
      <c r="C117" s="102">
        <f>SUMPRODUCT((Diário!$E$4:$E$941='Analítico Cx.'!$B117)*(Diário!$B$4:$B$941&gt;=C$4)*(Diário!$B$4:$B$941&lt;=EOMONTH(C$4,0))*(Diário!$F$4:$F$941))</f>
        <v>0</v>
      </c>
      <c r="D117" s="102">
        <f>SUMPRODUCT((Diário!$E$4:$E$941='Analítico Cx.'!$B117)*(Diário!$B$4:$B$941&gt;=D$4)*(Diário!$B$4:$B$941&lt;=EOMONTH(D$4,0))*(Diário!$F$4:$F$941))</f>
        <v>0</v>
      </c>
      <c r="E117" s="102">
        <f>SUMPRODUCT((Diário!$E$4:$E$941='Analítico Cx.'!$B117)*(Diário!$B$4:$B$941&gt;=E$4)*(Diário!$B$4:$B$941&lt;=EOMONTH(E$4,0))*(Diário!$F$4:$F$941))</f>
        <v>0</v>
      </c>
      <c r="F117" s="102">
        <f>SUMPRODUCT((Diário!$E$4:$E$941='Analítico Cx.'!$B117)*(Diário!$B$4:$B$941&gt;=F$4)*(Diário!$B$4:$B$941&lt;=EOMONTH(F$4,0))*(Diário!$F$4:$F$941))</f>
        <v>0</v>
      </c>
      <c r="G117" s="102">
        <f>SUMPRODUCT((Diário!$E$4:$E$941='Analítico Cx.'!$B117)*(Diário!$B$4:$B$941&gt;=G$4)*(Diário!$B$4:$B$941&lt;=EOMONTH(G$4,0))*(Diário!$F$4:$F$941))</f>
        <v>0</v>
      </c>
      <c r="H117" s="102">
        <f>SUMPRODUCT((Diário!$E$4:$E$941='Analítico Cx.'!$B117)*(Diário!$B$4:$B$941&gt;=H$4)*(Diário!$B$4:$B$941&lt;=EOMONTH(H$4,0))*(Diário!$F$4:$F$941))</f>
        <v>0</v>
      </c>
      <c r="I117" s="102">
        <f>SUMPRODUCT((Diário!$E$4:$E$941='Analítico Cx.'!$B117)*(Diário!$B$4:$B$941&gt;=I$4)*(Diário!$B$4:$B$941&lt;=EOMONTH(I$4,0))*(Diário!$F$4:$F$941))</f>
        <v>0</v>
      </c>
      <c r="J117" s="102">
        <f>SUMPRODUCT((Diário!$E$4:$E$941='Analítico Cx.'!$B117)*(Diário!$B$4:$B$941&gt;=J$4)*(Diário!$B$4:$B$941&lt;=EOMONTH(J$4,0))*(Diário!$F$4:$F$941))</f>
        <v>0</v>
      </c>
      <c r="K117" s="102">
        <f>SUMPRODUCT((Diário!$E$4:$E$941='Analítico Cx.'!$B117)*(Diário!$B$4:$B$941&gt;=K$4)*(Diário!$B$4:$B$941&lt;=EOMONTH(K$4,0))*(Diário!$F$4:$F$941))</f>
        <v>0</v>
      </c>
      <c r="L117" s="102">
        <f>SUMPRODUCT((Diário!$E$4:$E$941='Analítico Cx.'!$B117)*(Diário!$B$4:$B$941&gt;=L$4)*(Diário!$B$4:$B$941&lt;=EOMONTH(L$4,0))*(Diário!$F$4:$F$941))</f>
        <v>0</v>
      </c>
      <c r="M117" s="102">
        <f>SUMPRODUCT((Diário!$E$4:$E$941='Analítico Cx.'!$B117)*(Diário!$B$4:$B$941&gt;=M$4)*(Diário!$B$4:$B$941&lt;=EOMONTH(M$4,0))*(Diário!$F$4:$F$941))</f>
        <v>0</v>
      </c>
      <c r="N117" s="102">
        <f>SUMPRODUCT((Diário!$E$4:$E$941='Analítico Cx.'!$B117)*(Diário!$B$4:$B$941&gt;=N$4)*(Diário!$B$4:$B$941&lt;=EOMONTH(N$4,0))*(Diário!$F$4:$F$941))</f>
        <v>0</v>
      </c>
      <c r="O117" s="103">
        <f t="shared" si="19"/>
        <v>0</v>
      </c>
      <c r="P117" s="95">
        <f t="shared" si="18"/>
        <v>0</v>
      </c>
    </row>
    <row r="118" spans="1:16" ht="23.25" customHeight="1" x14ac:dyDescent="0.25">
      <c r="A118" s="40" t="s">
        <v>202</v>
      </c>
      <c r="B118" s="60" t="s">
        <v>444</v>
      </c>
      <c r="C118" s="102">
        <f>SUMPRODUCT((Diário!$E$4:$E$941='Analítico Cx.'!$B118)*(Diário!$B$4:$B$941&gt;=C$4)*(Diário!$B$4:$B$941&lt;=EOMONTH(C$4,0))*(Diário!$F$4:$F$941))</f>
        <v>0</v>
      </c>
      <c r="D118" s="102">
        <f>SUMPRODUCT((Diário!$E$4:$E$941='Analítico Cx.'!$B118)*(Diário!$B$4:$B$941&gt;=D$4)*(Diário!$B$4:$B$941&lt;=EOMONTH(D$4,0))*(Diário!$F$4:$F$941))</f>
        <v>0</v>
      </c>
      <c r="E118" s="102">
        <f>SUMPRODUCT((Diário!$E$4:$E$941='Analítico Cx.'!$B118)*(Diário!$B$4:$B$941&gt;=E$4)*(Diário!$B$4:$B$941&lt;=EOMONTH(E$4,0))*(Diário!$F$4:$F$941))</f>
        <v>0</v>
      </c>
      <c r="F118" s="102">
        <f>SUMPRODUCT((Diário!$E$4:$E$941='Analítico Cx.'!$B118)*(Diário!$B$4:$B$941&gt;=F$4)*(Diário!$B$4:$B$941&lt;=EOMONTH(F$4,0))*(Diário!$F$4:$F$941))</f>
        <v>0</v>
      </c>
      <c r="G118" s="102">
        <f>SUMPRODUCT((Diário!$E$4:$E$941='Analítico Cx.'!$B118)*(Diário!$B$4:$B$941&gt;=G$4)*(Diário!$B$4:$B$941&lt;=EOMONTH(G$4,0))*(Diário!$F$4:$F$941))</f>
        <v>0</v>
      </c>
      <c r="H118" s="102">
        <f>SUMPRODUCT((Diário!$E$4:$E$941='Analítico Cx.'!$B118)*(Diário!$B$4:$B$941&gt;=H$4)*(Diário!$B$4:$B$941&lt;=EOMONTH(H$4,0))*(Diário!$F$4:$F$941))</f>
        <v>0</v>
      </c>
      <c r="I118" s="102">
        <f>SUMPRODUCT((Diário!$E$4:$E$941='Analítico Cx.'!$B118)*(Diário!$B$4:$B$941&gt;=I$4)*(Diário!$B$4:$B$941&lt;=EOMONTH(I$4,0))*(Diário!$F$4:$F$941))</f>
        <v>0</v>
      </c>
      <c r="J118" s="102">
        <f>SUMPRODUCT((Diário!$E$4:$E$941='Analítico Cx.'!$B118)*(Diário!$B$4:$B$941&gt;=J$4)*(Diário!$B$4:$B$941&lt;=EOMONTH(J$4,0))*(Diário!$F$4:$F$941))</f>
        <v>0</v>
      </c>
      <c r="K118" s="102">
        <f>SUMPRODUCT((Diário!$E$4:$E$941='Analítico Cx.'!$B118)*(Diário!$B$4:$B$941&gt;=K$4)*(Diário!$B$4:$B$941&lt;=EOMONTH(K$4,0))*(Diário!$F$4:$F$941))</f>
        <v>0</v>
      </c>
      <c r="L118" s="102">
        <f>SUMPRODUCT((Diário!$E$4:$E$941='Analítico Cx.'!$B118)*(Diário!$B$4:$B$941&gt;=L$4)*(Diário!$B$4:$B$941&lt;=EOMONTH(L$4,0))*(Diário!$F$4:$F$941))</f>
        <v>0</v>
      </c>
      <c r="M118" s="102">
        <f>SUMPRODUCT((Diário!$E$4:$E$941='Analítico Cx.'!$B118)*(Diário!$B$4:$B$941&gt;=M$4)*(Diário!$B$4:$B$941&lt;=EOMONTH(M$4,0))*(Diário!$F$4:$F$941))</f>
        <v>0</v>
      </c>
      <c r="N118" s="102">
        <f>SUMPRODUCT((Diário!$E$4:$E$941='Analítico Cx.'!$B118)*(Diário!$B$4:$B$941&gt;=N$4)*(Diário!$B$4:$B$941&lt;=EOMONTH(N$4,0))*(Diário!$F$4:$F$941))</f>
        <v>0</v>
      </c>
      <c r="O118" s="103">
        <f t="shared" si="19"/>
        <v>0</v>
      </c>
      <c r="P118" s="95">
        <f t="shared" si="18"/>
        <v>0</v>
      </c>
    </row>
    <row r="119" spans="1:16" ht="23.25" customHeight="1" x14ac:dyDescent="0.25">
      <c r="A119" s="40" t="s">
        <v>440</v>
      </c>
      <c r="B119" s="60" t="s">
        <v>445</v>
      </c>
      <c r="C119" s="102">
        <f>SUMPRODUCT((Diário!$E$4:$E$941='Analítico Cx.'!$B119)*(Diário!$B$4:$B$941&gt;=C$4)*(Diário!$B$4:$B$941&lt;=EOMONTH(C$4,0))*(Diário!$F$4:$F$941))</f>
        <v>0</v>
      </c>
      <c r="D119" s="102">
        <f>SUMPRODUCT((Diário!$E$4:$E$941='Analítico Cx.'!$B119)*(Diário!$B$4:$B$941&gt;=D$4)*(Diário!$B$4:$B$941&lt;=EOMONTH(D$4,0))*(Diário!$F$4:$F$941))</f>
        <v>0</v>
      </c>
      <c r="E119" s="102">
        <f>SUMPRODUCT((Diário!$E$4:$E$941='Analítico Cx.'!$B119)*(Diário!$B$4:$B$941&gt;=E$4)*(Diário!$B$4:$B$941&lt;=EOMONTH(E$4,0))*(Diário!$F$4:$F$941))</f>
        <v>0</v>
      </c>
      <c r="F119" s="102">
        <f>SUMPRODUCT((Diário!$E$4:$E$941='Analítico Cx.'!$B119)*(Diário!$B$4:$B$941&gt;=F$4)*(Diário!$B$4:$B$941&lt;=EOMONTH(F$4,0))*(Diário!$F$4:$F$941))</f>
        <v>0</v>
      </c>
      <c r="G119" s="102">
        <f>SUMPRODUCT((Diário!$E$4:$E$941='Analítico Cx.'!$B119)*(Diário!$B$4:$B$941&gt;=G$4)*(Diário!$B$4:$B$941&lt;=EOMONTH(G$4,0))*(Diário!$F$4:$F$941))</f>
        <v>0</v>
      </c>
      <c r="H119" s="102">
        <f>SUMPRODUCT((Diário!$E$4:$E$941='Analítico Cx.'!$B119)*(Diário!$B$4:$B$941&gt;=H$4)*(Diário!$B$4:$B$941&lt;=EOMONTH(H$4,0))*(Diário!$F$4:$F$941))</f>
        <v>0</v>
      </c>
      <c r="I119" s="102">
        <f>SUMPRODUCT((Diário!$E$4:$E$941='Analítico Cx.'!$B119)*(Diário!$B$4:$B$941&gt;=I$4)*(Diário!$B$4:$B$941&lt;=EOMONTH(I$4,0))*(Diário!$F$4:$F$941))</f>
        <v>0</v>
      </c>
      <c r="J119" s="102">
        <f>SUMPRODUCT((Diário!$E$4:$E$941='Analítico Cx.'!$B119)*(Diário!$B$4:$B$941&gt;=J$4)*(Diário!$B$4:$B$941&lt;=EOMONTH(J$4,0))*(Diário!$F$4:$F$941))</f>
        <v>0</v>
      </c>
      <c r="K119" s="102">
        <f>SUMPRODUCT((Diário!$E$4:$E$941='Analítico Cx.'!$B119)*(Diário!$B$4:$B$941&gt;=K$4)*(Diário!$B$4:$B$941&lt;=EOMONTH(K$4,0))*(Diário!$F$4:$F$941))</f>
        <v>0</v>
      </c>
      <c r="L119" s="102">
        <f>SUMPRODUCT((Diário!$E$4:$E$941='Analítico Cx.'!$B119)*(Diário!$B$4:$B$941&gt;=L$4)*(Diário!$B$4:$B$941&lt;=EOMONTH(L$4,0))*(Diário!$F$4:$F$941))</f>
        <v>0</v>
      </c>
      <c r="M119" s="102">
        <f>SUMPRODUCT((Diário!$E$4:$E$941='Analítico Cx.'!$B119)*(Diário!$B$4:$B$941&gt;=M$4)*(Diário!$B$4:$B$941&lt;=EOMONTH(M$4,0))*(Diário!$F$4:$F$941))</f>
        <v>0</v>
      </c>
      <c r="N119" s="102">
        <f>SUMPRODUCT((Diário!$E$4:$E$941='Analítico Cx.'!$B119)*(Diário!$B$4:$B$941&gt;=N$4)*(Diário!$B$4:$B$941&lt;=EOMONTH(N$4,0))*(Diário!$F$4:$F$941))</f>
        <v>0</v>
      </c>
      <c r="O119" s="103">
        <f t="shared" si="19"/>
        <v>0</v>
      </c>
      <c r="P119" s="95">
        <f t="shared" si="18"/>
        <v>0</v>
      </c>
    </row>
    <row r="120" spans="1:16" ht="23.25" customHeight="1" x14ac:dyDescent="0.25">
      <c r="A120" s="40" t="s">
        <v>441</v>
      </c>
      <c r="B120" s="60" t="s">
        <v>446</v>
      </c>
      <c r="C120" s="102">
        <f>SUMPRODUCT((Diário!$E$4:$E$941='Analítico Cx.'!$B120)*(Diário!$B$4:$B$941&gt;=C$4)*(Diário!$B$4:$B$941&lt;=EOMONTH(C$4,0))*(Diário!$F$4:$F$941))</f>
        <v>0</v>
      </c>
      <c r="D120" s="102">
        <f>SUMPRODUCT((Diário!$E$4:$E$941='Analítico Cx.'!$B120)*(Diário!$B$4:$B$941&gt;=D$4)*(Diário!$B$4:$B$941&lt;=EOMONTH(D$4,0))*(Diário!$F$4:$F$941))</f>
        <v>0</v>
      </c>
      <c r="E120" s="102">
        <f>SUMPRODUCT((Diário!$E$4:$E$941='Analítico Cx.'!$B120)*(Diário!$B$4:$B$941&gt;=E$4)*(Diário!$B$4:$B$941&lt;=EOMONTH(E$4,0))*(Diário!$F$4:$F$941))</f>
        <v>0</v>
      </c>
      <c r="F120" s="102">
        <f>SUMPRODUCT((Diário!$E$4:$E$941='Analítico Cx.'!$B120)*(Diário!$B$4:$B$941&gt;=F$4)*(Diário!$B$4:$B$941&lt;=EOMONTH(F$4,0))*(Diário!$F$4:$F$941))</f>
        <v>0</v>
      </c>
      <c r="G120" s="102">
        <f>SUMPRODUCT((Diário!$E$4:$E$941='Analítico Cx.'!$B120)*(Diário!$B$4:$B$941&gt;=G$4)*(Diário!$B$4:$B$941&lt;=EOMONTH(G$4,0))*(Diário!$F$4:$F$941))</f>
        <v>0</v>
      </c>
      <c r="H120" s="102">
        <f>SUMPRODUCT((Diário!$E$4:$E$941='Analítico Cx.'!$B120)*(Diário!$B$4:$B$941&gt;=H$4)*(Diário!$B$4:$B$941&lt;=EOMONTH(H$4,0))*(Diário!$F$4:$F$941))</f>
        <v>0</v>
      </c>
      <c r="I120" s="102">
        <f>SUMPRODUCT((Diário!$E$4:$E$941='Analítico Cx.'!$B120)*(Diário!$B$4:$B$941&gt;=I$4)*(Diário!$B$4:$B$941&lt;=EOMONTH(I$4,0))*(Diário!$F$4:$F$941))</f>
        <v>0</v>
      </c>
      <c r="J120" s="102">
        <f>SUMPRODUCT((Diário!$E$4:$E$941='Analítico Cx.'!$B120)*(Diário!$B$4:$B$941&gt;=J$4)*(Diário!$B$4:$B$941&lt;=EOMONTH(J$4,0))*(Diário!$F$4:$F$941))</f>
        <v>0</v>
      </c>
      <c r="K120" s="102">
        <f>SUMPRODUCT((Diário!$E$4:$E$941='Analítico Cx.'!$B120)*(Diário!$B$4:$B$941&gt;=K$4)*(Diário!$B$4:$B$941&lt;=EOMONTH(K$4,0))*(Diário!$F$4:$F$941))</f>
        <v>0</v>
      </c>
      <c r="L120" s="102">
        <f>SUMPRODUCT((Diário!$E$4:$E$941='Analítico Cx.'!$B120)*(Diário!$B$4:$B$941&gt;=L$4)*(Diário!$B$4:$B$941&lt;=EOMONTH(L$4,0))*(Diário!$F$4:$F$941))</f>
        <v>0</v>
      </c>
      <c r="M120" s="102">
        <f>SUMPRODUCT((Diário!$E$4:$E$941='Analítico Cx.'!$B120)*(Diário!$B$4:$B$941&gt;=M$4)*(Diário!$B$4:$B$941&lt;=EOMONTH(M$4,0))*(Diário!$F$4:$F$941))</f>
        <v>0</v>
      </c>
      <c r="N120" s="102">
        <f>SUMPRODUCT((Diário!$E$4:$E$941='Analítico Cx.'!$B120)*(Diário!$B$4:$B$941&gt;=N$4)*(Diário!$B$4:$B$941&lt;=EOMONTH(N$4,0))*(Diário!$F$4:$F$941))</f>
        <v>0</v>
      </c>
      <c r="O120" s="103">
        <f t="shared" si="19"/>
        <v>0</v>
      </c>
      <c r="P120" s="95">
        <f t="shared" si="18"/>
        <v>0</v>
      </c>
    </row>
    <row r="121" spans="1:16" ht="23.25" customHeight="1" x14ac:dyDescent="0.25">
      <c r="A121" s="40" t="s">
        <v>442</v>
      </c>
      <c r="B121" s="60" t="s">
        <v>447</v>
      </c>
      <c r="C121" s="102">
        <f>SUMPRODUCT((Diário!$E$4:$E$941='Analítico Cx.'!$B121)*(Diário!$B$4:$B$941&gt;=C$4)*(Diário!$B$4:$B$941&lt;=EOMONTH(C$4,0))*(Diário!$F$4:$F$941))</f>
        <v>0</v>
      </c>
      <c r="D121" s="102">
        <f>SUMPRODUCT((Diário!$E$4:$E$941='Analítico Cx.'!$B121)*(Diário!$B$4:$B$941&gt;=D$4)*(Diário!$B$4:$B$941&lt;=EOMONTH(D$4,0))*(Diário!$F$4:$F$941))</f>
        <v>0</v>
      </c>
      <c r="E121" s="102">
        <f>SUMPRODUCT((Diário!$E$4:$E$941='Analítico Cx.'!$B121)*(Diário!$B$4:$B$941&gt;=E$4)*(Diário!$B$4:$B$941&lt;=EOMONTH(E$4,0))*(Diário!$F$4:$F$941))</f>
        <v>0</v>
      </c>
      <c r="F121" s="102">
        <f>SUMPRODUCT((Diário!$E$4:$E$941='Analítico Cx.'!$B121)*(Diário!$B$4:$B$941&gt;=F$4)*(Diário!$B$4:$B$941&lt;=EOMONTH(F$4,0))*(Diário!$F$4:$F$941))</f>
        <v>0</v>
      </c>
      <c r="G121" s="102">
        <f>SUMPRODUCT((Diário!$E$4:$E$941='Analítico Cx.'!$B121)*(Diário!$B$4:$B$941&gt;=G$4)*(Diário!$B$4:$B$941&lt;=EOMONTH(G$4,0))*(Diário!$F$4:$F$941))</f>
        <v>0</v>
      </c>
      <c r="H121" s="102">
        <f>SUMPRODUCT((Diário!$E$4:$E$941='Analítico Cx.'!$B121)*(Diário!$B$4:$B$941&gt;=H$4)*(Diário!$B$4:$B$941&lt;=EOMONTH(H$4,0))*(Diário!$F$4:$F$941))</f>
        <v>0</v>
      </c>
      <c r="I121" s="102">
        <f>SUMPRODUCT((Diário!$E$4:$E$941='Analítico Cx.'!$B121)*(Diário!$B$4:$B$941&gt;=I$4)*(Diário!$B$4:$B$941&lt;=EOMONTH(I$4,0))*(Diário!$F$4:$F$941))</f>
        <v>0</v>
      </c>
      <c r="J121" s="102">
        <f>SUMPRODUCT((Diário!$E$4:$E$941='Analítico Cx.'!$B121)*(Diário!$B$4:$B$941&gt;=J$4)*(Diário!$B$4:$B$941&lt;=EOMONTH(J$4,0))*(Diário!$F$4:$F$941))</f>
        <v>0</v>
      </c>
      <c r="K121" s="102">
        <f>SUMPRODUCT((Diário!$E$4:$E$941='Analítico Cx.'!$B121)*(Diário!$B$4:$B$941&gt;=K$4)*(Diário!$B$4:$B$941&lt;=EOMONTH(K$4,0))*(Diário!$F$4:$F$941))</f>
        <v>0</v>
      </c>
      <c r="L121" s="102">
        <f>SUMPRODUCT((Diário!$E$4:$E$941='Analítico Cx.'!$B121)*(Diário!$B$4:$B$941&gt;=L$4)*(Diário!$B$4:$B$941&lt;=EOMONTH(L$4,0))*(Diário!$F$4:$F$941))</f>
        <v>0</v>
      </c>
      <c r="M121" s="102">
        <f>SUMPRODUCT((Diário!$E$4:$E$941='Analítico Cx.'!$B121)*(Diário!$B$4:$B$941&gt;=M$4)*(Diário!$B$4:$B$941&lt;=EOMONTH(M$4,0))*(Diário!$F$4:$F$941))</f>
        <v>0</v>
      </c>
      <c r="N121" s="102">
        <f>SUMPRODUCT((Diário!$E$4:$E$941='Analítico Cx.'!$B121)*(Diário!$B$4:$B$941&gt;=N$4)*(Diário!$B$4:$B$941&lt;=EOMONTH(N$4,0))*(Diário!$F$4:$F$941))</f>
        <v>0</v>
      </c>
      <c r="O121" s="103">
        <f t="shared" si="19"/>
        <v>0</v>
      </c>
      <c r="P121" s="95">
        <f t="shared" si="18"/>
        <v>0</v>
      </c>
    </row>
    <row r="122" spans="1:16" ht="23.25" customHeight="1" x14ac:dyDescent="0.25">
      <c r="A122" s="40" t="s">
        <v>443</v>
      </c>
      <c r="B122" s="60" t="s">
        <v>265</v>
      </c>
      <c r="C122" s="102">
        <f>SUMPRODUCT((Diário!$E$4:$E$941='Analítico Cx.'!$B122)*(Diário!$B$4:$B$941&gt;=C$4)*(Diário!$B$4:$B$941&lt;=EOMONTH(C$4,0))*(Diário!$F$4:$F$941))</f>
        <v>0</v>
      </c>
      <c r="D122" s="102">
        <f>SUMPRODUCT((Diário!$E$4:$E$941='Analítico Cx.'!$B122)*(Diário!$B$4:$B$941&gt;=D$4)*(Diário!$B$4:$B$941&lt;=EOMONTH(D$4,0))*(Diário!$F$4:$F$941))</f>
        <v>0</v>
      </c>
      <c r="E122" s="102">
        <f>SUMPRODUCT((Diário!$E$4:$E$941='Analítico Cx.'!$B122)*(Diário!$B$4:$B$941&gt;=E$4)*(Diário!$B$4:$B$941&lt;=EOMONTH(E$4,0))*(Diário!$F$4:$F$941))</f>
        <v>0</v>
      </c>
      <c r="F122" s="102">
        <f>SUMPRODUCT((Diário!$E$4:$E$941='Analítico Cx.'!$B122)*(Diário!$B$4:$B$941&gt;=F$4)*(Diário!$B$4:$B$941&lt;=EOMONTH(F$4,0))*(Diário!$F$4:$F$941))</f>
        <v>0</v>
      </c>
      <c r="G122" s="102">
        <f>SUMPRODUCT((Diário!$E$4:$E$941='Analítico Cx.'!$B122)*(Diário!$B$4:$B$941&gt;=G$4)*(Diário!$B$4:$B$941&lt;=EOMONTH(G$4,0))*(Diário!$F$4:$F$941))</f>
        <v>403769.7</v>
      </c>
      <c r="H122" s="102">
        <f>SUMPRODUCT((Diário!$E$4:$E$941='Analítico Cx.'!$B122)*(Diário!$B$4:$B$941&gt;=H$4)*(Diário!$B$4:$B$941&lt;=EOMONTH(H$4,0))*(Diário!$F$4:$F$941))</f>
        <v>0</v>
      </c>
      <c r="I122" s="102">
        <f>SUMPRODUCT((Diário!$E$4:$E$941='Analítico Cx.'!$B122)*(Diário!$B$4:$B$941&gt;=I$4)*(Diário!$B$4:$B$941&lt;=EOMONTH(I$4,0))*(Diário!$F$4:$F$941))</f>
        <v>0</v>
      </c>
      <c r="J122" s="102">
        <f>SUMPRODUCT((Diário!$E$4:$E$941='Analítico Cx.'!$B122)*(Diário!$B$4:$B$941&gt;=J$4)*(Diário!$B$4:$B$941&lt;=EOMONTH(J$4,0))*(Diário!$F$4:$F$941))</f>
        <v>0</v>
      </c>
      <c r="K122" s="102">
        <f>SUMPRODUCT((Diário!$E$4:$E$941='Analítico Cx.'!$B122)*(Diário!$B$4:$B$941&gt;=K$4)*(Diário!$B$4:$B$941&lt;=EOMONTH(K$4,0))*(Diário!$F$4:$F$941))</f>
        <v>0</v>
      </c>
      <c r="L122" s="102">
        <f>SUMPRODUCT((Diário!$E$4:$E$941='Analítico Cx.'!$B122)*(Diário!$B$4:$B$941&gt;=L$4)*(Diário!$B$4:$B$941&lt;=EOMONTH(L$4,0))*(Diário!$F$4:$F$941))</f>
        <v>0</v>
      </c>
      <c r="M122" s="102">
        <f>SUMPRODUCT((Diário!$E$4:$E$941='Analítico Cx.'!$B122)*(Diário!$B$4:$B$941&gt;=M$4)*(Diário!$B$4:$B$941&lt;=EOMONTH(M$4,0))*(Diário!$F$4:$F$941))</f>
        <v>0</v>
      </c>
      <c r="N122" s="102">
        <f>SUMPRODUCT((Diário!$E$4:$E$941='Analítico Cx.'!$B122)*(Diário!$B$4:$B$941&gt;=N$4)*(Diário!$B$4:$B$941&lt;=EOMONTH(N$4,0))*(Diário!$F$4:$F$941))</f>
        <v>0</v>
      </c>
      <c r="O122" s="103">
        <f t="shared" si="19"/>
        <v>403769.7</v>
      </c>
      <c r="P122" s="95">
        <f t="shared" si="18"/>
        <v>0.60036684899581183</v>
      </c>
    </row>
    <row r="123" spans="1:16" ht="23.25" customHeight="1" thickBot="1" x14ac:dyDescent="0.3">
      <c r="A123" s="230"/>
      <c r="B123" s="231" t="s">
        <v>343</v>
      </c>
      <c r="C123" s="207">
        <f t="shared" ref="C123:O123" si="20">SUBTOTAL(109,C59:C122)</f>
        <v>0</v>
      </c>
      <c r="D123" s="207">
        <f t="shared" si="20"/>
        <v>0</v>
      </c>
      <c r="E123" s="207">
        <f t="shared" si="20"/>
        <v>0</v>
      </c>
      <c r="F123" s="207">
        <f t="shared" si="20"/>
        <v>0</v>
      </c>
      <c r="G123" s="207">
        <f t="shared" si="20"/>
        <v>403769.7</v>
      </c>
      <c r="H123" s="207">
        <f t="shared" si="20"/>
        <v>0</v>
      </c>
      <c r="I123" s="207">
        <f t="shared" si="20"/>
        <v>0</v>
      </c>
      <c r="J123" s="207">
        <f t="shared" si="20"/>
        <v>0</v>
      </c>
      <c r="K123" s="207">
        <f t="shared" si="20"/>
        <v>0</v>
      </c>
      <c r="L123" s="207">
        <f t="shared" si="20"/>
        <v>0</v>
      </c>
      <c r="M123" s="207">
        <f t="shared" si="20"/>
        <v>0</v>
      </c>
      <c r="N123" s="207">
        <f t="shared" si="20"/>
        <v>0</v>
      </c>
      <c r="O123" s="207">
        <f t="shared" si="20"/>
        <v>403769.7</v>
      </c>
      <c r="P123" s="232">
        <f t="shared" ref="P123" si="21">IF($O$141=0,0,O123/$O$141)</f>
        <v>0.60036684899581183</v>
      </c>
    </row>
    <row r="124" spans="1:16" ht="23.25" customHeight="1" thickBot="1" x14ac:dyDescent="0.3">
      <c r="A124" s="226" t="s">
        <v>38</v>
      </c>
      <c r="B124" s="211" t="s">
        <v>130</v>
      </c>
      <c r="C124" s="227"/>
      <c r="D124" s="227"/>
      <c r="E124" s="227"/>
      <c r="F124" s="227"/>
      <c r="G124" s="227"/>
      <c r="H124" s="227"/>
      <c r="I124" s="227"/>
      <c r="J124" s="227"/>
      <c r="K124" s="227"/>
      <c r="L124" s="227"/>
      <c r="M124" s="227"/>
      <c r="N124" s="227"/>
      <c r="O124" s="227"/>
      <c r="P124" s="193"/>
    </row>
    <row r="125" spans="1:16" ht="23.25" customHeight="1" x14ac:dyDescent="0.25">
      <c r="A125" s="40" t="s">
        <v>29</v>
      </c>
      <c r="B125" s="38" t="s">
        <v>212</v>
      </c>
      <c r="C125" s="102">
        <f>SUMPRODUCT((Diário!$E$4:$E$941='Analítico Cx.'!$B125)*(Diário!$B$4:$B$941&gt;=C$4)*(Diário!$B$4:$B$941&lt;=EOMONTH(C$4,0))*(Diário!$F$4:$F$941))</f>
        <v>0</v>
      </c>
      <c r="D125" s="102">
        <f>SUMPRODUCT((Diário!$E$4:$E$941='Analítico Cx.'!$B125)*(Diário!$B$4:$B$941&gt;=D$4)*(Diário!$B$4:$B$941&lt;=EOMONTH(D$4,0))*(Diário!$F$4:$F$941))</f>
        <v>0</v>
      </c>
      <c r="E125" s="102">
        <f>SUMPRODUCT((Diário!$E$4:$E$941='Analítico Cx.'!$B125)*(Diário!$B$4:$B$941&gt;=E$4)*(Diário!$B$4:$B$941&lt;=EOMONTH(E$4,0))*(Diário!$F$4:$F$941))</f>
        <v>0</v>
      </c>
      <c r="F125" s="102">
        <f>SUMPRODUCT((Diário!$E$4:$E$941='Analítico Cx.'!$B125)*(Diário!$B$4:$B$941&gt;=F$4)*(Diário!$B$4:$B$941&lt;=EOMONTH(F$4,0))*(Diário!$F$4:$F$941))</f>
        <v>0</v>
      </c>
      <c r="G125" s="102">
        <f>SUMPRODUCT((Diário!$E$4:$E$941='Analítico Cx.'!$B125)*(Diário!$B$4:$B$941&gt;=G$4)*(Diário!$B$4:$B$941&lt;=EOMONTH(G$4,0))*(Diário!$F$4:$F$941))</f>
        <v>0</v>
      </c>
      <c r="H125" s="102">
        <f>SUMPRODUCT((Diário!$E$4:$E$941='Analítico Cx.'!$B125)*(Diário!$B$4:$B$941&gt;=H$4)*(Diário!$B$4:$B$941&lt;=EOMONTH(H$4,0))*(Diário!$F$4:$F$941))</f>
        <v>0</v>
      </c>
      <c r="I125" s="102">
        <f>SUMPRODUCT((Diário!$E$4:$E$941='Analítico Cx.'!$B125)*(Diário!$B$4:$B$941&gt;=I$4)*(Diário!$B$4:$B$941&lt;=EOMONTH(I$4,0))*(Diário!$F$4:$F$941))</f>
        <v>0</v>
      </c>
      <c r="J125" s="102">
        <f>SUMPRODUCT((Diário!$E$4:$E$941='Analítico Cx.'!$B125)*(Diário!$B$4:$B$941&gt;=J$4)*(Diário!$B$4:$B$941&lt;=EOMONTH(J$4,0))*(Diário!$F$4:$F$941))</f>
        <v>0</v>
      </c>
      <c r="K125" s="102">
        <f>SUMPRODUCT((Diário!$E$4:$E$941='Analítico Cx.'!$B125)*(Diário!$B$4:$B$941&gt;=K$4)*(Diário!$B$4:$B$941&lt;=EOMONTH(K$4,0))*(Diário!$F$4:$F$941))</f>
        <v>0</v>
      </c>
      <c r="L125" s="102">
        <f>SUMPRODUCT((Diário!$E$4:$E$941='Analítico Cx.'!$B125)*(Diário!$B$4:$B$941&gt;=L$4)*(Diário!$B$4:$B$941&lt;=EOMONTH(L$4,0))*(Diário!$F$4:$F$941))</f>
        <v>0</v>
      </c>
      <c r="M125" s="102">
        <f>SUMPRODUCT((Diário!$E$4:$E$941='Analítico Cx.'!$B125)*(Diário!$B$4:$B$941&gt;=M$4)*(Diário!$B$4:$B$941&lt;=EOMONTH(M$4,0))*(Diário!$F$4:$F$941))</f>
        <v>0</v>
      </c>
      <c r="N125" s="102">
        <f>SUMPRODUCT((Diário!$E$4:$E$941='Analítico Cx.'!$B125)*(Diário!$B$4:$B$941&gt;=N$4)*(Diário!$B$4:$B$941&lt;=EOMONTH(N$4,0))*(Diário!$F$4:$F$941))</f>
        <v>0</v>
      </c>
      <c r="O125" s="103">
        <f>SUM(C125:N125)</f>
        <v>0</v>
      </c>
      <c r="P125" s="95">
        <f t="shared" ref="P125:P141" si="22">IF($O$141=0,0,O125/$O$141)</f>
        <v>0</v>
      </c>
    </row>
    <row r="126" spans="1:16" ht="23.25" customHeight="1" x14ac:dyDescent="0.25">
      <c r="A126" s="40" t="s">
        <v>23</v>
      </c>
      <c r="B126" s="38" t="s">
        <v>206</v>
      </c>
      <c r="C126" s="102">
        <f>SUMPRODUCT((Diário!$E$4:$E$941='Analítico Cx.'!$B126)*(Diário!$B$4:$B$941&gt;=C$4)*(Diário!$B$4:$B$941&lt;=EOMONTH(C$4,0))*(Diário!$F$4:$F$941))</f>
        <v>0</v>
      </c>
      <c r="D126" s="102">
        <f>SUMPRODUCT((Diário!$E$4:$E$941='Analítico Cx.'!$B126)*(Diário!$B$4:$B$941&gt;=D$4)*(Diário!$B$4:$B$941&lt;=EOMONTH(D$4,0))*(Diário!$F$4:$F$941))</f>
        <v>0</v>
      </c>
      <c r="E126" s="102">
        <f>SUMPRODUCT((Diário!$E$4:$E$941='Analítico Cx.'!$B126)*(Diário!$B$4:$B$941&gt;=E$4)*(Diário!$B$4:$B$941&lt;=EOMONTH(E$4,0))*(Diário!$F$4:$F$941))</f>
        <v>0</v>
      </c>
      <c r="F126" s="102">
        <f>SUMPRODUCT((Diário!$E$4:$E$941='Analítico Cx.'!$B126)*(Diário!$B$4:$B$941&gt;=F$4)*(Diário!$B$4:$B$941&lt;=EOMONTH(F$4,0))*(Diário!$F$4:$F$941))</f>
        <v>0</v>
      </c>
      <c r="G126" s="102">
        <f>SUMPRODUCT((Diário!$E$4:$E$941='Analítico Cx.'!$B126)*(Diário!$B$4:$B$941&gt;=G$4)*(Diário!$B$4:$B$941&lt;=EOMONTH(G$4,0))*(Diário!$F$4:$F$941))</f>
        <v>0</v>
      </c>
      <c r="H126" s="102">
        <f>SUMPRODUCT((Diário!$E$4:$E$941='Analítico Cx.'!$B126)*(Diário!$B$4:$B$941&gt;=H$4)*(Diário!$B$4:$B$941&lt;=EOMONTH(H$4,0))*(Diário!$F$4:$F$941))</f>
        <v>0</v>
      </c>
      <c r="I126" s="102">
        <f>SUMPRODUCT((Diário!$E$4:$E$941='Analítico Cx.'!$B126)*(Diário!$B$4:$B$941&gt;=I$4)*(Diário!$B$4:$B$941&lt;=EOMONTH(I$4,0))*(Diário!$F$4:$F$941))</f>
        <v>0</v>
      </c>
      <c r="J126" s="102">
        <f>SUMPRODUCT((Diário!$E$4:$E$941='Analítico Cx.'!$B126)*(Diário!$B$4:$B$941&gt;=J$4)*(Diário!$B$4:$B$941&lt;=EOMONTH(J$4,0))*(Diário!$F$4:$F$941))</f>
        <v>0</v>
      </c>
      <c r="K126" s="102">
        <f>SUMPRODUCT((Diário!$E$4:$E$941='Analítico Cx.'!$B126)*(Diário!$B$4:$B$941&gt;=K$4)*(Diário!$B$4:$B$941&lt;=EOMONTH(K$4,0))*(Diário!$F$4:$F$941))</f>
        <v>0</v>
      </c>
      <c r="L126" s="102">
        <f>SUMPRODUCT((Diário!$E$4:$E$941='Analítico Cx.'!$B126)*(Diário!$B$4:$B$941&gt;=L$4)*(Diário!$B$4:$B$941&lt;=EOMONTH(L$4,0))*(Diário!$F$4:$F$941))</f>
        <v>0</v>
      </c>
      <c r="M126" s="102">
        <f>SUMPRODUCT((Diário!$E$4:$E$941='Analítico Cx.'!$B126)*(Diário!$B$4:$B$941&gt;=M$4)*(Diário!$B$4:$B$941&lt;=EOMONTH(M$4,0))*(Diário!$F$4:$F$941))</f>
        <v>0</v>
      </c>
      <c r="N126" s="102">
        <f>SUMPRODUCT((Diário!$E$4:$E$941='Analítico Cx.'!$B126)*(Diário!$B$4:$B$941&gt;=N$4)*(Diário!$B$4:$B$941&lt;=EOMONTH(N$4,0))*(Diário!$F$4:$F$941))</f>
        <v>0</v>
      </c>
      <c r="O126" s="103">
        <f t="shared" ref="O126:O138" si="23">SUM(C126:N126)</f>
        <v>0</v>
      </c>
      <c r="P126" s="95">
        <f t="shared" si="22"/>
        <v>0</v>
      </c>
    </row>
    <row r="127" spans="1:16" ht="23.25" customHeight="1" x14ac:dyDescent="0.25">
      <c r="A127" s="40" t="s">
        <v>24</v>
      </c>
      <c r="B127" s="38" t="s">
        <v>207</v>
      </c>
      <c r="C127" s="102">
        <f>SUMPRODUCT((Diário!$E$4:$E$941='Analítico Cx.'!$B127)*(Diário!$B$4:$B$941&gt;=C$4)*(Diário!$B$4:$B$941&lt;=EOMONTH(C$4,0))*(Diário!$F$4:$F$941))</f>
        <v>0</v>
      </c>
      <c r="D127" s="102">
        <f>SUMPRODUCT((Diário!$E$4:$E$941='Analítico Cx.'!$B127)*(Diário!$B$4:$B$941&gt;=D$4)*(Diário!$B$4:$B$941&lt;=EOMONTH(D$4,0))*(Diário!$F$4:$F$941))</f>
        <v>0</v>
      </c>
      <c r="E127" s="102">
        <f>SUMPRODUCT((Diário!$E$4:$E$941='Analítico Cx.'!$B127)*(Diário!$B$4:$B$941&gt;=E$4)*(Diário!$B$4:$B$941&lt;=EOMONTH(E$4,0))*(Diário!$F$4:$F$941))</f>
        <v>0</v>
      </c>
      <c r="F127" s="102">
        <f>SUMPRODUCT((Diário!$E$4:$E$941='Analítico Cx.'!$B127)*(Diário!$B$4:$B$941&gt;=F$4)*(Diário!$B$4:$B$941&lt;=EOMONTH(F$4,0))*(Diário!$F$4:$F$941))</f>
        <v>0</v>
      </c>
      <c r="G127" s="102">
        <f>SUMPRODUCT((Diário!$E$4:$E$941='Analítico Cx.'!$B127)*(Diário!$B$4:$B$941&gt;=G$4)*(Diário!$B$4:$B$941&lt;=EOMONTH(G$4,0))*(Diário!$F$4:$F$941))</f>
        <v>0</v>
      </c>
      <c r="H127" s="102">
        <f>SUMPRODUCT((Diário!$E$4:$E$941='Analítico Cx.'!$B127)*(Diário!$B$4:$B$941&gt;=H$4)*(Diário!$B$4:$B$941&lt;=EOMONTH(H$4,0))*(Diário!$F$4:$F$941))</f>
        <v>0</v>
      </c>
      <c r="I127" s="102">
        <f>SUMPRODUCT((Diário!$E$4:$E$941='Analítico Cx.'!$B127)*(Diário!$B$4:$B$941&gt;=I$4)*(Diário!$B$4:$B$941&lt;=EOMONTH(I$4,0))*(Diário!$F$4:$F$941))</f>
        <v>0</v>
      </c>
      <c r="J127" s="102">
        <f>SUMPRODUCT((Diário!$E$4:$E$941='Analítico Cx.'!$B127)*(Diário!$B$4:$B$941&gt;=J$4)*(Diário!$B$4:$B$941&lt;=EOMONTH(J$4,0))*(Diário!$F$4:$F$941))</f>
        <v>0</v>
      </c>
      <c r="K127" s="102">
        <f>SUMPRODUCT((Diário!$E$4:$E$941='Analítico Cx.'!$B127)*(Diário!$B$4:$B$941&gt;=K$4)*(Diário!$B$4:$B$941&lt;=EOMONTH(K$4,0))*(Diário!$F$4:$F$941))</f>
        <v>0</v>
      </c>
      <c r="L127" s="102">
        <f>SUMPRODUCT((Diário!$E$4:$E$941='Analítico Cx.'!$B127)*(Diário!$B$4:$B$941&gt;=L$4)*(Diário!$B$4:$B$941&lt;=EOMONTH(L$4,0))*(Diário!$F$4:$F$941))</f>
        <v>0</v>
      </c>
      <c r="M127" s="102">
        <f>SUMPRODUCT((Diário!$E$4:$E$941='Analítico Cx.'!$B127)*(Diário!$B$4:$B$941&gt;=M$4)*(Diário!$B$4:$B$941&lt;=EOMONTH(M$4,0))*(Diário!$F$4:$F$941))</f>
        <v>0</v>
      </c>
      <c r="N127" s="102">
        <f>SUMPRODUCT((Diário!$E$4:$E$941='Analítico Cx.'!$B127)*(Diário!$B$4:$B$941&gt;=N$4)*(Diário!$B$4:$B$941&lt;=EOMONTH(N$4,0))*(Diário!$F$4:$F$941))</f>
        <v>0</v>
      </c>
      <c r="O127" s="103">
        <f t="shared" si="23"/>
        <v>0</v>
      </c>
      <c r="P127" s="95">
        <f t="shared" si="22"/>
        <v>0</v>
      </c>
    </row>
    <row r="128" spans="1:16" ht="23.25" customHeight="1" x14ac:dyDescent="0.25">
      <c r="A128" s="40" t="s">
        <v>25</v>
      </c>
      <c r="B128" s="38" t="s">
        <v>209</v>
      </c>
      <c r="C128" s="102">
        <f>SUMPRODUCT((Diário!$E$4:$E$941='Analítico Cx.'!$B128)*(Diário!$B$4:$B$941&gt;=C$4)*(Diário!$B$4:$B$941&lt;=EOMONTH(C$4,0))*(Diário!$F$4:$F$941))</f>
        <v>0</v>
      </c>
      <c r="D128" s="102">
        <f>SUMPRODUCT((Diário!$E$4:$E$941='Analítico Cx.'!$B128)*(Diário!$B$4:$B$941&gt;=D$4)*(Diário!$B$4:$B$941&lt;=EOMONTH(D$4,0))*(Diário!$F$4:$F$941))</f>
        <v>0</v>
      </c>
      <c r="E128" s="102">
        <f>SUMPRODUCT((Diário!$E$4:$E$941='Analítico Cx.'!$B128)*(Diário!$B$4:$B$941&gt;=E$4)*(Diário!$B$4:$B$941&lt;=EOMONTH(E$4,0))*(Diário!$F$4:$F$941))</f>
        <v>0</v>
      </c>
      <c r="F128" s="102">
        <f>SUMPRODUCT((Diário!$E$4:$E$941='Analítico Cx.'!$B128)*(Diário!$B$4:$B$941&gt;=F$4)*(Diário!$B$4:$B$941&lt;=EOMONTH(F$4,0))*(Diário!$F$4:$F$941))</f>
        <v>0</v>
      </c>
      <c r="G128" s="102">
        <f>SUMPRODUCT((Diário!$E$4:$E$941='Analítico Cx.'!$B128)*(Diário!$B$4:$B$941&gt;=G$4)*(Diário!$B$4:$B$941&lt;=EOMONTH(G$4,0))*(Diário!$F$4:$F$941))</f>
        <v>0</v>
      </c>
      <c r="H128" s="102">
        <f>SUMPRODUCT((Diário!$E$4:$E$941='Analítico Cx.'!$B128)*(Diário!$B$4:$B$941&gt;=H$4)*(Diário!$B$4:$B$941&lt;=EOMONTH(H$4,0))*(Diário!$F$4:$F$941))</f>
        <v>0</v>
      </c>
      <c r="I128" s="102">
        <f>SUMPRODUCT((Diário!$E$4:$E$941='Analítico Cx.'!$B128)*(Diário!$B$4:$B$941&gt;=I$4)*(Diário!$B$4:$B$941&lt;=EOMONTH(I$4,0))*(Diário!$F$4:$F$941))</f>
        <v>0</v>
      </c>
      <c r="J128" s="102">
        <f>SUMPRODUCT((Diário!$E$4:$E$941='Analítico Cx.'!$B128)*(Diário!$B$4:$B$941&gt;=J$4)*(Diário!$B$4:$B$941&lt;=EOMONTH(J$4,0))*(Diário!$F$4:$F$941))</f>
        <v>0</v>
      </c>
      <c r="K128" s="102">
        <f>SUMPRODUCT((Diário!$E$4:$E$941='Analítico Cx.'!$B128)*(Diário!$B$4:$B$941&gt;=K$4)*(Diário!$B$4:$B$941&lt;=EOMONTH(K$4,0))*(Diário!$F$4:$F$941))</f>
        <v>0</v>
      </c>
      <c r="L128" s="102">
        <f>SUMPRODUCT((Diário!$E$4:$E$941='Analítico Cx.'!$B128)*(Diário!$B$4:$B$941&gt;=L$4)*(Diário!$B$4:$B$941&lt;=EOMONTH(L$4,0))*(Diário!$F$4:$F$941))</f>
        <v>0</v>
      </c>
      <c r="M128" s="102">
        <f>SUMPRODUCT((Diário!$E$4:$E$941='Analítico Cx.'!$B128)*(Diário!$B$4:$B$941&gt;=M$4)*(Diário!$B$4:$B$941&lt;=EOMONTH(M$4,0))*(Diário!$F$4:$F$941))</f>
        <v>0</v>
      </c>
      <c r="N128" s="102">
        <f>SUMPRODUCT((Diário!$E$4:$E$941='Analítico Cx.'!$B128)*(Diário!$B$4:$B$941&gt;=N$4)*(Diário!$B$4:$B$941&lt;=EOMONTH(N$4,0))*(Diário!$F$4:$F$941))</f>
        <v>0</v>
      </c>
      <c r="O128" s="103">
        <f t="shared" si="23"/>
        <v>0</v>
      </c>
      <c r="P128" s="95">
        <f t="shared" si="22"/>
        <v>0</v>
      </c>
    </row>
    <row r="129" spans="1:16" ht="23.25" customHeight="1" x14ac:dyDescent="0.25">
      <c r="A129" s="40" t="s">
        <v>26</v>
      </c>
      <c r="B129" s="38" t="s">
        <v>211</v>
      </c>
      <c r="C129" s="102">
        <f>SUMPRODUCT((Diário!$E$4:$E$941='Analítico Cx.'!$B129)*(Diário!$B$4:$B$941&gt;=C$4)*(Diário!$B$4:$B$941&lt;=EOMONTH(C$4,0))*(Diário!$F$4:$F$941))</f>
        <v>0</v>
      </c>
      <c r="D129" s="102">
        <f>SUMPRODUCT((Diário!$E$4:$E$941='Analítico Cx.'!$B129)*(Diário!$B$4:$B$941&gt;=D$4)*(Diário!$B$4:$B$941&lt;=EOMONTH(D$4,0))*(Diário!$F$4:$F$941))</f>
        <v>0</v>
      </c>
      <c r="E129" s="102">
        <f>SUMPRODUCT((Diário!$E$4:$E$941='Analítico Cx.'!$B129)*(Diário!$B$4:$B$941&gt;=E$4)*(Diário!$B$4:$B$941&lt;=EOMONTH(E$4,0))*(Diário!$F$4:$F$941))</f>
        <v>0</v>
      </c>
      <c r="F129" s="102">
        <f>SUMPRODUCT((Diário!$E$4:$E$941='Analítico Cx.'!$B129)*(Diário!$B$4:$B$941&gt;=F$4)*(Diário!$B$4:$B$941&lt;=EOMONTH(F$4,0))*(Diário!$F$4:$F$941))</f>
        <v>0</v>
      </c>
      <c r="G129" s="102">
        <f>SUMPRODUCT((Diário!$E$4:$E$941='Analítico Cx.'!$B129)*(Diário!$B$4:$B$941&gt;=G$4)*(Diário!$B$4:$B$941&lt;=EOMONTH(G$4,0))*(Diário!$F$4:$F$941))</f>
        <v>0</v>
      </c>
      <c r="H129" s="102">
        <f>SUMPRODUCT((Diário!$E$4:$E$941='Analítico Cx.'!$B129)*(Diário!$B$4:$B$941&gt;=H$4)*(Diário!$B$4:$B$941&lt;=EOMONTH(H$4,0))*(Diário!$F$4:$F$941))</f>
        <v>0</v>
      </c>
      <c r="I129" s="102">
        <f>SUMPRODUCT((Diário!$E$4:$E$941='Analítico Cx.'!$B129)*(Diário!$B$4:$B$941&gt;=I$4)*(Diário!$B$4:$B$941&lt;=EOMONTH(I$4,0))*(Diário!$F$4:$F$941))</f>
        <v>0</v>
      </c>
      <c r="J129" s="102">
        <f>SUMPRODUCT((Diário!$E$4:$E$941='Analítico Cx.'!$B129)*(Diário!$B$4:$B$941&gt;=J$4)*(Diário!$B$4:$B$941&lt;=EOMONTH(J$4,0))*(Diário!$F$4:$F$941))</f>
        <v>0</v>
      </c>
      <c r="K129" s="102">
        <f>SUMPRODUCT((Diário!$E$4:$E$941='Analítico Cx.'!$B129)*(Diário!$B$4:$B$941&gt;=K$4)*(Diário!$B$4:$B$941&lt;=EOMONTH(K$4,0))*(Diário!$F$4:$F$941))</f>
        <v>0</v>
      </c>
      <c r="L129" s="102">
        <f>SUMPRODUCT((Diário!$E$4:$E$941='Analítico Cx.'!$B129)*(Diário!$B$4:$B$941&gt;=L$4)*(Diário!$B$4:$B$941&lt;=EOMONTH(L$4,0))*(Diário!$F$4:$F$941))</f>
        <v>0</v>
      </c>
      <c r="M129" s="102">
        <f>SUMPRODUCT((Diário!$E$4:$E$941='Analítico Cx.'!$B129)*(Diário!$B$4:$B$941&gt;=M$4)*(Diário!$B$4:$B$941&lt;=EOMONTH(M$4,0))*(Diário!$F$4:$F$941))</f>
        <v>0</v>
      </c>
      <c r="N129" s="102">
        <f>SUMPRODUCT((Diário!$E$4:$E$941='Analítico Cx.'!$B129)*(Diário!$B$4:$B$941&gt;=N$4)*(Diário!$B$4:$B$941&lt;=EOMONTH(N$4,0))*(Diário!$F$4:$F$941))</f>
        <v>0</v>
      </c>
      <c r="O129" s="103">
        <f t="shared" si="23"/>
        <v>0</v>
      </c>
      <c r="P129" s="95">
        <f t="shared" si="22"/>
        <v>0</v>
      </c>
    </row>
    <row r="130" spans="1:16" ht="23.25" customHeight="1" x14ac:dyDescent="0.25">
      <c r="A130" s="40" t="s">
        <v>27</v>
      </c>
      <c r="B130" s="38" t="s">
        <v>214</v>
      </c>
      <c r="C130" s="102">
        <f>SUMPRODUCT((Diário!$E$4:$E$941='Analítico Cx.'!$B130)*(Diário!$B$4:$B$941&gt;=C$4)*(Diário!$B$4:$B$941&lt;=EOMONTH(C$4,0))*(Diário!$F$4:$F$941))</f>
        <v>0</v>
      </c>
      <c r="D130" s="102">
        <f>SUMPRODUCT((Diário!$E$4:$E$941='Analítico Cx.'!$B130)*(Diário!$B$4:$B$941&gt;=D$4)*(Diário!$B$4:$B$941&lt;=EOMONTH(D$4,0))*(Diário!$F$4:$F$941))</f>
        <v>0</v>
      </c>
      <c r="E130" s="102">
        <f>SUMPRODUCT((Diário!$E$4:$E$941='Analítico Cx.'!$B130)*(Diário!$B$4:$B$941&gt;=E$4)*(Diário!$B$4:$B$941&lt;=EOMONTH(E$4,0))*(Diário!$F$4:$F$941))</f>
        <v>0</v>
      </c>
      <c r="F130" s="102">
        <f>SUMPRODUCT((Diário!$E$4:$E$941='Analítico Cx.'!$B130)*(Diário!$B$4:$B$941&gt;=F$4)*(Diário!$B$4:$B$941&lt;=EOMONTH(F$4,0))*(Diário!$F$4:$F$941))</f>
        <v>0</v>
      </c>
      <c r="G130" s="102">
        <f>SUMPRODUCT((Diário!$E$4:$E$941='Analítico Cx.'!$B130)*(Diário!$B$4:$B$941&gt;=G$4)*(Diário!$B$4:$B$941&lt;=EOMONTH(G$4,0))*(Diário!$F$4:$F$941))</f>
        <v>0</v>
      </c>
      <c r="H130" s="102">
        <f>SUMPRODUCT((Diário!$E$4:$E$941='Analítico Cx.'!$B130)*(Diário!$B$4:$B$941&gt;=H$4)*(Diário!$B$4:$B$941&lt;=EOMONTH(H$4,0))*(Diário!$F$4:$F$941))</f>
        <v>0</v>
      </c>
      <c r="I130" s="102">
        <f>SUMPRODUCT((Diário!$E$4:$E$941='Analítico Cx.'!$B130)*(Diário!$B$4:$B$941&gt;=I$4)*(Diário!$B$4:$B$941&lt;=EOMONTH(I$4,0))*(Diário!$F$4:$F$941))</f>
        <v>0</v>
      </c>
      <c r="J130" s="102">
        <f>SUMPRODUCT((Diário!$E$4:$E$941='Analítico Cx.'!$B130)*(Diário!$B$4:$B$941&gt;=J$4)*(Diário!$B$4:$B$941&lt;=EOMONTH(J$4,0))*(Diário!$F$4:$F$941))</f>
        <v>0</v>
      </c>
      <c r="K130" s="102">
        <f>SUMPRODUCT((Diário!$E$4:$E$941='Analítico Cx.'!$B130)*(Diário!$B$4:$B$941&gt;=K$4)*(Diário!$B$4:$B$941&lt;=EOMONTH(K$4,0))*(Diário!$F$4:$F$941))</f>
        <v>0</v>
      </c>
      <c r="L130" s="102">
        <f>SUMPRODUCT((Diário!$E$4:$E$941='Analítico Cx.'!$B130)*(Diário!$B$4:$B$941&gt;=L$4)*(Diário!$B$4:$B$941&lt;=EOMONTH(L$4,0))*(Diário!$F$4:$F$941))</f>
        <v>0</v>
      </c>
      <c r="M130" s="102">
        <f>SUMPRODUCT((Diário!$E$4:$E$941='Analítico Cx.'!$B130)*(Diário!$B$4:$B$941&gt;=M$4)*(Diário!$B$4:$B$941&lt;=EOMONTH(M$4,0))*(Diário!$F$4:$F$941))</f>
        <v>0</v>
      </c>
      <c r="N130" s="102">
        <f>SUMPRODUCT((Diário!$E$4:$E$941='Analítico Cx.'!$B130)*(Diário!$B$4:$B$941&gt;=N$4)*(Diário!$B$4:$B$941&lt;=EOMONTH(N$4,0))*(Diário!$F$4:$F$941))</f>
        <v>0</v>
      </c>
      <c r="O130" s="103">
        <f t="shared" si="23"/>
        <v>0</v>
      </c>
      <c r="P130" s="95">
        <f t="shared" si="22"/>
        <v>0</v>
      </c>
    </row>
    <row r="131" spans="1:16" ht="23.25" customHeight="1" x14ac:dyDescent="0.25">
      <c r="A131" s="40" t="s">
        <v>28</v>
      </c>
      <c r="B131" s="38" t="s">
        <v>215</v>
      </c>
      <c r="C131" s="102">
        <f>SUMPRODUCT((Diário!$E$4:$E$941='Analítico Cx.'!$B131)*(Diário!$B$4:$B$941&gt;=C$4)*(Diário!$B$4:$B$941&lt;=EOMONTH(C$4,0))*(Diário!$F$4:$F$941))</f>
        <v>0</v>
      </c>
      <c r="D131" s="102">
        <f>SUMPRODUCT((Diário!$E$4:$E$941='Analítico Cx.'!$B131)*(Diário!$B$4:$B$941&gt;=D$4)*(Diário!$B$4:$B$941&lt;=EOMONTH(D$4,0))*(Diário!$F$4:$F$941))</f>
        <v>0</v>
      </c>
      <c r="E131" s="102">
        <f>SUMPRODUCT((Diário!$E$4:$E$941='Analítico Cx.'!$B131)*(Diário!$B$4:$B$941&gt;=E$4)*(Diário!$B$4:$B$941&lt;=EOMONTH(E$4,0))*(Diário!$F$4:$F$941))</f>
        <v>0</v>
      </c>
      <c r="F131" s="102">
        <f>SUMPRODUCT((Diário!$E$4:$E$941='Analítico Cx.'!$B131)*(Diário!$B$4:$B$941&gt;=F$4)*(Diário!$B$4:$B$941&lt;=EOMONTH(F$4,0))*(Diário!$F$4:$F$941))</f>
        <v>0</v>
      </c>
      <c r="G131" s="102">
        <f>SUMPRODUCT((Diário!$E$4:$E$941='Analítico Cx.'!$B131)*(Diário!$B$4:$B$941&gt;=G$4)*(Diário!$B$4:$B$941&lt;=EOMONTH(G$4,0))*(Diário!$F$4:$F$941))</f>
        <v>0</v>
      </c>
      <c r="H131" s="102">
        <f>SUMPRODUCT((Diário!$E$4:$E$941='Analítico Cx.'!$B131)*(Diário!$B$4:$B$941&gt;=H$4)*(Diário!$B$4:$B$941&lt;=EOMONTH(H$4,0))*(Diário!$F$4:$F$941))</f>
        <v>0</v>
      </c>
      <c r="I131" s="102">
        <f>SUMPRODUCT((Diário!$E$4:$E$941='Analítico Cx.'!$B131)*(Diário!$B$4:$B$941&gt;=I$4)*(Diário!$B$4:$B$941&lt;=EOMONTH(I$4,0))*(Diário!$F$4:$F$941))</f>
        <v>0</v>
      </c>
      <c r="J131" s="102">
        <f>SUMPRODUCT((Diário!$E$4:$E$941='Analítico Cx.'!$B131)*(Diário!$B$4:$B$941&gt;=J$4)*(Diário!$B$4:$B$941&lt;=EOMONTH(J$4,0))*(Diário!$F$4:$F$941))</f>
        <v>0</v>
      </c>
      <c r="K131" s="102">
        <f>SUMPRODUCT((Diário!$E$4:$E$941='Analítico Cx.'!$B131)*(Diário!$B$4:$B$941&gt;=K$4)*(Diário!$B$4:$B$941&lt;=EOMONTH(K$4,0))*(Diário!$F$4:$F$941))</f>
        <v>0</v>
      </c>
      <c r="L131" s="102">
        <f>SUMPRODUCT((Diário!$E$4:$E$941='Analítico Cx.'!$B131)*(Diário!$B$4:$B$941&gt;=L$4)*(Diário!$B$4:$B$941&lt;=EOMONTH(L$4,0))*(Diário!$F$4:$F$941))</f>
        <v>0</v>
      </c>
      <c r="M131" s="102">
        <f>SUMPRODUCT((Diário!$E$4:$E$941='Analítico Cx.'!$B131)*(Diário!$B$4:$B$941&gt;=M$4)*(Diário!$B$4:$B$941&lt;=EOMONTH(M$4,0))*(Diário!$F$4:$F$941))</f>
        <v>0</v>
      </c>
      <c r="N131" s="102">
        <f>SUMPRODUCT((Diário!$E$4:$E$941='Analítico Cx.'!$B131)*(Diário!$B$4:$B$941&gt;=N$4)*(Diário!$B$4:$B$941&lt;=EOMONTH(N$4,0))*(Diário!$F$4:$F$941))</f>
        <v>0</v>
      </c>
      <c r="O131" s="103">
        <f t="shared" si="23"/>
        <v>0</v>
      </c>
      <c r="P131" s="95">
        <f t="shared" si="22"/>
        <v>0</v>
      </c>
    </row>
    <row r="132" spans="1:16" ht="23.25" customHeight="1" x14ac:dyDescent="0.25">
      <c r="A132" s="40" t="s">
        <v>122</v>
      </c>
      <c r="B132" s="38" t="s">
        <v>62</v>
      </c>
      <c r="C132" s="102">
        <f>SUMPRODUCT((Diário!$E$4:$E$941='Analítico Cx.'!$B132)*(Diário!$B$4:$B$941&gt;=C$4)*(Diário!$B$4:$B$941&lt;=EOMONTH(C$4,0))*(Diário!$F$4:$F$941))</f>
        <v>0</v>
      </c>
      <c r="D132" s="102">
        <f>SUMPRODUCT((Diário!$E$4:$E$941='Analítico Cx.'!$B132)*(Diário!$B$4:$B$941&gt;=D$4)*(Diário!$B$4:$B$941&lt;=EOMONTH(D$4,0))*(Diário!$F$4:$F$941))</f>
        <v>0</v>
      </c>
      <c r="E132" s="102">
        <f>SUMPRODUCT((Diário!$E$4:$E$941='Analítico Cx.'!$B132)*(Diário!$B$4:$B$941&gt;=E$4)*(Diário!$B$4:$B$941&lt;=EOMONTH(E$4,0))*(Diário!$F$4:$F$941))</f>
        <v>0</v>
      </c>
      <c r="F132" s="102">
        <f>SUMPRODUCT((Diário!$E$4:$E$941='Analítico Cx.'!$B132)*(Diário!$B$4:$B$941&gt;=F$4)*(Diário!$B$4:$B$941&lt;=EOMONTH(F$4,0))*(Diário!$F$4:$F$941))</f>
        <v>0</v>
      </c>
      <c r="G132" s="102">
        <f>SUMPRODUCT((Diário!$E$4:$E$941='Analítico Cx.'!$B132)*(Diário!$B$4:$B$941&gt;=G$4)*(Diário!$B$4:$B$941&lt;=EOMONTH(G$4,0))*(Diário!$F$4:$F$941))</f>
        <v>0</v>
      </c>
      <c r="H132" s="102">
        <f>SUMPRODUCT((Diário!$E$4:$E$941='Analítico Cx.'!$B132)*(Diário!$B$4:$B$941&gt;=H$4)*(Diário!$B$4:$B$941&lt;=EOMONTH(H$4,0))*(Diário!$F$4:$F$941))</f>
        <v>0</v>
      </c>
      <c r="I132" s="102">
        <f>SUMPRODUCT((Diário!$E$4:$E$941='Analítico Cx.'!$B132)*(Diário!$B$4:$B$941&gt;=I$4)*(Diário!$B$4:$B$941&lt;=EOMONTH(I$4,0))*(Diário!$F$4:$F$941))</f>
        <v>0</v>
      </c>
      <c r="J132" s="102">
        <f>SUMPRODUCT((Diário!$E$4:$E$941='Analítico Cx.'!$B132)*(Diário!$B$4:$B$941&gt;=J$4)*(Diário!$B$4:$B$941&lt;=EOMONTH(J$4,0))*(Diário!$F$4:$F$941))</f>
        <v>0</v>
      </c>
      <c r="K132" s="102">
        <f>SUMPRODUCT((Diário!$E$4:$E$941='Analítico Cx.'!$B132)*(Diário!$B$4:$B$941&gt;=K$4)*(Diário!$B$4:$B$941&lt;=EOMONTH(K$4,0))*(Diário!$F$4:$F$941))</f>
        <v>0</v>
      </c>
      <c r="L132" s="102">
        <f>SUMPRODUCT((Diário!$E$4:$E$941='Analítico Cx.'!$B132)*(Diário!$B$4:$B$941&gt;=L$4)*(Diário!$B$4:$B$941&lt;=EOMONTH(L$4,0))*(Diário!$F$4:$F$941))</f>
        <v>0</v>
      </c>
      <c r="M132" s="102">
        <f>SUMPRODUCT((Diário!$E$4:$E$941='Analítico Cx.'!$B132)*(Diário!$B$4:$B$941&gt;=M$4)*(Diário!$B$4:$B$941&lt;=EOMONTH(M$4,0))*(Diário!$F$4:$F$941))</f>
        <v>0</v>
      </c>
      <c r="N132" s="102">
        <f>SUMPRODUCT((Diário!$E$4:$E$941='Analítico Cx.'!$B132)*(Diário!$B$4:$B$941&gt;=N$4)*(Diário!$B$4:$B$941&lt;=EOMONTH(N$4,0))*(Diário!$F$4:$F$941))</f>
        <v>0</v>
      </c>
      <c r="O132" s="103">
        <f t="shared" si="23"/>
        <v>0</v>
      </c>
      <c r="P132" s="95">
        <f t="shared" si="22"/>
        <v>0</v>
      </c>
    </row>
    <row r="133" spans="1:16" ht="23.25" customHeight="1" x14ac:dyDescent="0.25">
      <c r="A133" s="40" t="s">
        <v>123</v>
      </c>
      <c r="B133" s="38" t="s">
        <v>205</v>
      </c>
      <c r="C133" s="102">
        <f>SUMPRODUCT((Diário!$E$4:$E$941='Analítico Cx.'!$B133)*(Diário!$B$4:$B$941&gt;=C$4)*(Diário!$B$4:$B$941&lt;=EOMONTH(C$4,0))*(Diário!$F$4:$F$941))</f>
        <v>0</v>
      </c>
      <c r="D133" s="102">
        <f>SUMPRODUCT((Diário!$E$4:$E$941='Analítico Cx.'!$B133)*(Diário!$B$4:$B$941&gt;=D$4)*(Diário!$B$4:$B$941&lt;=EOMONTH(D$4,0))*(Diário!$F$4:$F$941))</f>
        <v>0</v>
      </c>
      <c r="E133" s="102">
        <f>SUMPRODUCT((Diário!$E$4:$E$941='Analítico Cx.'!$B133)*(Diário!$B$4:$B$941&gt;=E$4)*(Diário!$B$4:$B$941&lt;=EOMONTH(E$4,0))*(Diário!$F$4:$F$941))</f>
        <v>0</v>
      </c>
      <c r="F133" s="102">
        <f>SUMPRODUCT((Diário!$E$4:$E$941='Analítico Cx.'!$B133)*(Diário!$B$4:$B$941&gt;=F$4)*(Diário!$B$4:$B$941&lt;=EOMONTH(F$4,0))*(Diário!$F$4:$F$941))</f>
        <v>0</v>
      </c>
      <c r="G133" s="102">
        <f>SUMPRODUCT((Diário!$E$4:$E$941='Analítico Cx.'!$B133)*(Diário!$B$4:$B$941&gt;=G$4)*(Diário!$B$4:$B$941&lt;=EOMONTH(G$4,0))*(Diário!$F$4:$F$941))</f>
        <v>0</v>
      </c>
      <c r="H133" s="102">
        <f>SUMPRODUCT((Diário!$E$4:$E$941='Analítico Cx.'!$B133)*(Diário!$B$4:$B$941&gt;=H$4)*(Diário!$B$4:$B$941&lt;=EOMONTH(H$4,0))*(Diário!$F$4:$F$941))</f>
        <v>0</v>
      </c>
      <c r="I133" s="102">
        <f>SUMPRODUCT((Diário!$E$4:$E$941='Analítico Cx.'!$B133)*(Diário!$B$4:$B$941&gt;=I$4)*(Diário!$B$4:$B$941&lt;=EOMONTH(I$4,0))*(Diário!$F$4:$F$941))</f>
        <v>0</v>
      </c>
      <c r="J133" s="102">
        <f>SUMPRODUCT((Diário!$E$4:$E$941='Analítico Cx.'!$B133)*(Diário!$B$4:$B$941&gt;=J$4)*(Diário!$B$4:$B$941&lt;=EOMONTH(J$4,0))*(Diário!$F$4:$F$941))</f>
        <v>0</v>
      </c>
      <c r="K133" s="102">
        <f>SUMPRODUCT((Diário!$E$4:$E$941='Analítico Cx.'!$B133)*(Diário!$B$4:$B$941&gt;=K$4)*(Diário!$B$4:$B$941&lt;=EOMONTH(K$4,0))*(Diário!$F$4:$F$941))</f>
        <v>0</v>
      </c>
      <c r="L133" s="102">
        <f>SUMPRODUCT((Diário!$E$4:$E$941='Analítico Cx.'!$B133)*(Diário!$B$4:$B$941&gt;=L$4)*(Diário!$B$4:$B$941&lt;=EOMONTH(L$4,0))*(Diário!$F$4:$F$941))</f>
        <v>0</v>
      </c>
      <c r="M133" s="102">
        <f>SUMPRODUCT((Diário!$E$4:$E$941='Analítico Cx.'!$B133)*(Diário!$B$4:$B$941&gt;=M$4)*(Diário!$B$4:$B$941&lt;=EOMONTH(M$4,0))*(Diário!$F$4:$F$941))</f>
        <v>0</v>
      </c>
      <c r="N133" s="102">
        <f>SUMPRODUCT((Diário!$E$4:$E$941='Analítico Cx.'!$B133)*(Diário!$B$4:$B$941&gt;=N$4)*(Diário!$B$4:$B$941&lt;=EOMONTH(N$4,0))*(Diário!$F$4:$F$941))</f>
        <v>0</v>
      </c>
      <c r="O133" s="103">
        <f t="shared" si="23"/>
        <v>0</v>
      </c>
      <c r="P133" s="95">
        <f t="shared" si="22"/>
        <v>0</v>
      </c>
    </row>
    <row r="134" spans="1:16" ht="23.25" customHeight="1" x14ac:dyDescent="0.25">
      <c r="A134" s="40" t="s">
        <v>124</v>
      </c>
      <c r="B134" s="38" t="s">
        <v>210</v>
      </c>
      <c r="C134" s="102">
        <f>SUMPRODUCT((Diário!$E$4:$E$941='Analítico Cx.'!$B134)*(Diário!$B$4:$B$941&gt;=C$4)*(Diário!$B$4:$B$941&lt;=EOMONTH(C$4,0))*(Diário!$F$4:$F$941))</f>
        <v>0</v>
      </c>
      <c r="D134" s="102">
        <f>SUMPRODUCT((Diário!$E$4:$E$941='Analítico Cx.'!$B134)*(Diário!$B$4:$B$941&gt;=D$4)*(Diário!$B$4:$B$941&lt;=EOMONTH(D$4,0))*(Diário!$F$4:$F$941))</f>
        <v>0</v>
      </c>
      <c r="E134" s="102">
        <f>SUMPRODUCT((Diário!$E$4:$E$941='Analítico Cx.'!$B134)*(Diário!$B$4:$B$941&gt;=E$4)*(Diário!$B$4:$B$941&lt;=EOMONTH(E$4,0))*(Diário!$F$4:$F$941))</f>
        <v>0</v>
      </c>
      <c r="F134" s="102">
        <f>SUMPRODUCT((Diário!$E$4:$E$941='Analítico Cx.'!$B134)*(Diário!$B$4:$B$941&gt;=F$4)*(Diário!$B$4:$B$941&lt;=EOMONTH(F$4,0))*(Diário!$F$4:$F$941))</f>
        <v>0</v>
      </c>
      <c r="G134" s="102">
        <f>SUMPRODUCT((Diário!$E$4:$E$941='Analítico Cx.'!$B134)*(Diário!$B$4:$B$941&gt;=G$4)*(Diário!$B$4:$B$941&lt;=EOMONTH(G$4,0))*(Diário!$F$4:$F$941))</f>
        <v>0</v>
      </c>
      <c r="H134" s="102">
        <f>SUMPRODUCT((Diário!$E$4:$E$941='Analítico Cx.'!$B134)*(Diário!$B$4:$B$941&gt;=H$4)*(Diário!$B$4:$B$941&lt;=EOMONTH(H$4,0))*(Diário!$F$4:$F$941))</f>
        <v>0</v>
      </c>
      <c r="I134" s="102">
        <f>SUMPRODUCT((Diário!$E$4:$E$941='Analítico Cx.'!$B134)*(Diário!$B$4:$B$941&gt;=I$4)*(Diário!$B$4:$B$941&lt;=EOMONTH(I$4,0))*(Diário!$F$4:$F$941))</f>
        <v>0</v>
      </c>
      <c r="J134" s="102">
        <f>SUMPRODUCT((Diário!$E$4:$E$941='Analítico Cx.'!$B134)*(Diário!$B$4:$B$941&gt;=J$4)*(Diário!$B$4:$B$941&lt;=EOMONTH(J$4,0))*(Diário!$F$4:$F$941))</f>
        <v>0</v>
      </c>
      <c r="K134" s="102">
        <f>SUMPRODUCT((Diário!$E$4:$E$941='Analítico Cx.'!$B134)*(Diário!$B$4:$B$941&gt;=K$4)*(Diário!$B$4:$B$941&lt;=EOMONTH(K$4,0))*(Diário!$F$4:$F$941))</f>
        <v>0</v>
      </c>
      <c r="L134" s="102">
        <f>SUMPRODUCT((Diário!$E$4:$E$941='Analítico Cx.'!$B134)*(Diário!$B$4:$B$941&gt;=L$4)*(Diário!$B$4:$B$941&lt;=EOMONTH(L$4,0))*(Diário!$F$4:$F$941))</f>
        <v>0</v>
      </c>
      <c r="M134" s="102">
        <f>SUMPRODUCT((Diário!$E$4:$E$941='Analítico Cx.'!$B134)*(Diário!$B$4:$B$941&gt;=M$4)*(Diário!$B$4:$B$941&lt;=EOMONTH(M$4,0))*(Diário!$F$4:$F$941))</f>
        <v>0</v>
      </c>
      <c r="N134" s="102">
        <f>SUMPRODUCT((Diário!$E$4:$E$941='Analítico Cx.'!$B134)*(Diário!$B$4:$B$941&gt;=N$4)*(Diário!$B$4:$B$941&lt;=EOMONTH(N$4,0))*(Diário!$F$4:$F$941))</f>
        <v>0</v>
      </c>
      <c r="O134" s="103">
        <f t="shared" si="23"/>
        <v>0</v>
      </c>
      <c r="P134" s="95">
        <f t="shared" si="22"/>
        <v>0</v>
      </c>
    </row>
    <row r="135" spans="1:16" ht="23.25" customHeight="1" x14ac:dyDescent="0.25">
      <c r="A135" s="40" t="s">
        <v>126</v>
      </c>
      <c r="B135" s="38" t="s">
        <v>208</v>
      </c>
      <c r="C135" s="102">
        <f>SUMPRODUCT((Diário!$E$4:$E$941='Analítico Cx.'!$B135)*(Diário!$B$4:$B$941&gt;=C$4)*(Diário!$B$4:$B$941&lt;=EOMONTH(C$4,0))*(Diário!$F$4:$F$941))</f>
        <v>0</v>
      </c>
      <c r="D135" s="102">
        <f>SUMPRODUCT((Diário!$E$4:$E$941='Analítico Cx.'!$B135)*(Diário!$B$4:$B$941&gt;=D$4)*(Diário!$B$4:$B$941&lt;=EOMONTH(D$4,0))*(Diário!$F$4:$F$941))</f>
        <v>0</v>
      </c>
      <c r="E135" s="102">
        <f>SUMPRODUCT((Diário!$E$4:$E$941='Analítico Cx.'!$B135)*(Diário!$B$4:$B$941&gt;=E$4)*(Diário!$B$4:$B$941&lt;=EOMONTH(E$4,0))*(Diário!$F$4:$F$941))</f>
        <v>0</v>
      </c>
      <c r="F135" s="102">
        <f>SUMPRODUCT((Diário!$E$4:$E$941='Analítico Cx.'!$B135)*(Diário!$B$4:$B$941&gt;=F$4)*(Diário!$B$4:$B$941&lt;=EOMONTH(F$4,0))*(Diário!$F$4:$F$941))</f>
        <v>0</v>
      </c>
      <c r="G135" s="102">
        <f>SUMPRODUCT((Diário!$E$4:$E$941='Analítico Cx.'!$B135)*(Diário!$B$4:$B$941&gt;=G$4)*(Diário!$B$4:$B$941&lt;=EOMONTH(G$4,0))*(Diário!$F$4:$F$941))</f>
        <v>0</v>
      </c>
      <c r="H135" s="102">
        <f>SUMPRODUCT((Diário!$E$4:$E$941='Analítico Cx.'!$B135)*(Diário!$B$4:$B$941&gt;=H$4)*(Diário!$B$4:$B$941&lt;=EOMONTH(H$4,0))*(Diário!$F$4:$F$941))</f>
        <v>0</v>
      </c>
      <c r="I135" s="102">
        <f>SUMPRODUCT((Diário!$E$4:$E$941='Analítico Cx.'!$B135)*(Diário!$B$4:$B$941&gt;=I$4)*(Diário!$B$4:$B$941&lt;=EOMONTH(I$4,0))*(Diário!$F$4:$F$941))</f>
        <v>0</v>
      </c>
      <c r="J135" s="102">
        <f>SUMPRODUCT((Diário!$E$4:$E$941='Analítico Cx.'!$B135)*(Diário!$B$4:$B$941&gt;=J$4)*(Diário!$B$4:$B$941&lt;=EOMONTH(J$4,0))*(Diário!$F$4:$F$941))</f>
        <v>0</v>
      </c>
      <c r="K135" s="102">
        <f>SUMPRODUCT((Diário!$E$4:$E$941='Analítico Cx.'!$B135)*(Diário!$B$4:$B$941&gt;=K$4)*(Diário!$B$4:$B$941&lt;=EOMONTH(K$4,0))*(Diário!$F$4:$F$941))</f>
        <v>0</v>
      </c>
      <c r="L135" s="102">
        <f>SUMPRODUCT((Diário!$E$4:$E$941='Analítico Cx.'!$B135)*(Diário!$B$4:$B$941&gt;=L$4)*(Diário!$B$4:$B$941&lt;=EOMONTH(L$4,0))*(Diário!$F$4:$F$941))</f>
        <v>0</v>
      </c>
      <c r="M135" s="102">
        <f>SUMPRODUCT((Diário!$E$4:$E$941='Analítico Cx.'!$B135)*(Diário!$B$4:$B$941&gt;=M$4)*(Diário!$B$4:$B$941&lt;=EOMONTH(M$4,0))*(Diário!$F$4:$F$941))</f>
        <v>0</v>
      </c>
      <c r="N135" s="102">
        <f>SUMPRODUCT((Diário!$E$4:$E$941='Analítico Cx.'!$B135)*(Diário!$B$4:$B$941&gt;=N$4)*(Diário!$B$4:$B$941&lt;=EOMONTH(N$4,0))*(Diário!$F$4:$F$941))</f>
        <v>0</v>
      </c>
      <c r="O135" s="103">
        <f t="shared" si="23"/>
        <v>0</v>
      </c>
      <c r="P135" s="95">
        <f t="shared" si="22"/>
        <v>0</v>
      </c>
    </row>
    <row r="136" spans="1:16" ht="23.25" customHeight="1" x14ac:dyDescent="0.25">
      <c r="A136" s="40" t="s">
        <v>128</v>
      </c>
      <c r="B136" s="38" t="s">
        <v>213</v>
      </c>
      <c r="C136" s="102">
        <f>SUMPRODUCT((Diário!$E$4:$E$941='Analítico Cx.'!$B136)*(Diário!$B$4:$B$941&gt;=C$4)*(Diário!$B$4:$B$941&lt;=EOMONTH(C$4,0))*(Diário!$F$4:$F$941))</f>
        <v>0</v>
      </c>
      <c r="D136" s="102">
        <f>SUMPRODUCT((Diário!$E$4:$E$941='Analítico Cx.'!$B136)*(Diário!$B$4:$B$941&gt;=D$4)*(Diário!$B$4:$B$941&lt;=EOMONTH(D$4,0))*(Diário!$F$4:$F$941))</f>
        <v>0</v>
      </c>
      <c r="E136" s="102">
        <f>SUMPRODUCT((Diário!$E$4:$E$941='Analítico Cx.'!$B136)*(Diário!$B$4:$B$941&gt;=E$4)*(Diário!$B$4:$B$941&lt;=EOMONTH(E$4,0))*(Diário!$F$4:$F$941))</f>
        <v>0</v>
      </c>
      <c r="F136" s="102">
        <f>SUMPRODUCT((Diário!$E$4:$E$941='Analítico Cx.'!$B136)*(Diário!$B$4:$B$941&gt;=F$4)*(Diário!$B$4:$B$941&lt;=EOMONTH(F$4,0))*(Diário!$F$4:$F$941))</f>
        <v>0</v>
      </c>
      <c r="G136" s="102">
        <f>SUMPRODUCT((Diário!$E$4:$E$941='Analítico Cx.'!$B136)*(Diário!$B$4:$B$941&gt;=G$4)*(Diário!$B$4:$B$941&lt;=EOMONTH(G$4,0))*(Diário!$F$4:$F$941))</f>
        <v>0</v>
      </c>
      <c r="H136" s="102">
        <f>SUMPRODUCT((Diário!$E$4:$E$941='Analítico Cx.'!$B136)*(Diário!$B$4:$B$941&gt;=H$4)*(Diário!$B$4:$B$941&lt;=EOMONTH(H$4,0))*(Diário!$F$4:$F$941))</f>
        <v>0</v>
      </c>
      <c r="I136" s="102">
        <f>SUMPRODUCT((Diário!$E$4:$E$941='Analítico Cx.'!$B136)*(Diário!$B$4:$B$941&gt;=I$4)*(Diário!$B$4:$B$941&lt;=EOMONTH(I$4,0))*(Diário!$F$4:$F$941))</f>
        <v>0</v>
      </c>
      <c r="J136" s="102">
        <f>SUMPRODUCT((Diário!$E$4:$E$941='Analítico Cx.'!$B136)*(Diário!$B$4:$B$941&gt;=J$4)*(Diário!$B$4:$B$941&lt;=EOMONTH(J$4,0))*(Diário!$F$4:$F$941))</f>
        <v>0</v>
      </c>
      <c r="K136" s="102">
        <f>SUMPRODUCT((Diário!$E$4:$E$941='Analítico Cx.'!$B136)*(Diário!$B$4:$B$941&gt;=K$4)*(Diário!$B$4:$B$941&lt;=EOMONTH(K$4,0))*(Diário!$F$4:$F$941))</f>
        <v>0</v>
      </c>
      <c r="L136" s="102">
        <f>SUMPRODUCT((Diário!$E$4:$E$941='Analítico Cx.'!$B136)*(Diário!$B$4:$B$941&gt;=L$4)*(Diário!$B$4:$B$941&lt;=EOMONTH(L$4,0))*(Diário!$F$4:$F$941))</f>
        <v>0</v>
      </c>
      <c r="M136" s="102">
        <f>SUMPRODUCT((Diário!$E$4:$E$941='Analítico Cx.'!$B136)*(Diário!$B$4:$B$941&gt;=M$4)*(Diário!$B$4:$B$941&lt;=EOMONTH(M$4,0))*(Diário!$F$4:$F$941))</f>
        <v>0</v>
      </c>
      <c r="N136" s="102">
        <f>SUMPRODUCT((Diário!$E$4:$E$941='Analítico Cx.'!$B136)*(Diário!$B$4:$B$941&gt;=N$4)*(Diário!$B$4:$B$941&lt;=EOMONTH(N$4,0))*(Diário!$F$4:$F$941))</f>
        <v>0</v>
      </c>
      <c r="O136" s="103">
        <f t="shared" si="23"/>
        <v>0</v>
      </c>
      <c r="P136" s="95">
        <f t="shared" si="22"/>
        <v>0</v>
      </c>
    </row>
    <row r="137" spans="1:16" ht="23.25" customHeight="1" x14ac:dyDescent="0.25">
      <c r="A137" s="40" t="s">
        <v>129</v>
      </c>
      <c r="B137" s="38" t="s">
        <v>337</v>
      </c>
      <c r="C137" s="102">
        <f>SUMPRODUCT((Diário!$E$4:$E$941='Analítico Cx.'!$B137)*(Diário!$B$4:$B$941&gt;=C$4)*(Diário!$B$4:$B$941&lt;=EOMONTH(C$4,0))*(Diário!$F$4:$F$941))</f>
        <v>0</v>
      </c>
      <c r="D137" s="102">
        <f>SUMPRODUCT((Diário!$E$4:$E$941='Analítico Cx.'!$B137)*(Diário!$B$4:$B$941&gt;=D$4)*(Diário!$B$4:$B$941&lt;=EOMONTH(D$4,0))*(Diário!$F$4:$F$941))</f>
        <v>0</v>
      </c>
      <c r="E137" s="102">
        <f>SUMPRODUCT((Diário!$E$4:$E$941='Analítico Cx.'!$B137)*(Diário!$B$4:$B$941&gt;=E$4)*(Diário!$B$4:$B$941&lt;=EOMONTH(E$4,0))*(Diário!$F$4:$F$941))</f>
        <v>0</v>
      </c>
      <c r="F137" s="102">
        <f>SUMPRODUCT((Diário!$E$4:$E$941='Analítico Cx.'!$B137)*(Diário!$B$4:$B$941&gt;=F$4)*(Diário!$B$4:$B$941&lt;=EOMONTH(F$4,0))*(Diário!$F$4:$F$941))</f>
        <v>0</v>
      </c>
      <c r="G137" s="102">
        <f>SUMPRODUCT((Diário!$E$4:$E$941='Analítico Cx.'!$B137)*(Diário!$B$4:$B$941&gt;=G$4)*(Diário!$B$4:$B$941&lt;=EOMONTH(G$4,0))*(Diário!$F$4:$F$941))</f>
        <v>0</v>
      </c>
      <c r="H137" s="102">
        <f>SUMPRODUCT((Diário!$E$4:$E$941='Analítico Cx.'!$B137)*(Diário!$B$4:$B$941&gt;=H$4)*(Diário!$B$4:$B$941&lt;=EOMONTH(H$4,0))*(Diário!$F$4:$F$941))</f>
        <v>0</v>
      </c>
      <c r="I137" s="102">
        <f>SUMPRODUCT((Diário!$E$4:$E$941='Analítico Cx.'!$B137)*(Diário!$B$4:$B$941&gt;=I$4)*(Diário!$B$4:$B$941&lt;=EOMONTH(I$4,0))*(Diário!$F$4:$F$941))</f>
        <v>0</v>
      </c>
      <c r="J137" s="102">
        <f>SUMPRODUCT((Diário!$E$4:$E$941='Analítico Cx.'!$B137)*(Diário!$B$4:$B$941&gt;=J$4)*(Diário!$B$4:$B$941&lt;=EOMONTH(J$4,0))*(Diário!$F$4:$F$941))</f>
        <v>0</v>
      </c>
      <c r="K137" s="102">
        <f>SUMPRODUCT((Diário!$E$4:$E$941='Analítico Cx.'!$B137)*(Diário!$B$4:$B$941&gt;=K$4)*(Diário!$B$4:$B$941&lt;=EOMONTH(K$4,0))*(Diário!$F$4:$F$941))</f>
        <v>0</v>
      </c>
      <c r="L137" s="102">
        <f>SUMPRODUCT((Diário!$E$4:$E$941='Analítico Cx.'!$B137)*(Diário!$B$4:$B$941&gt;=L$4)*(Diário!$B$4:$B$941&lt;=EOMONTH(L$4,0))*(Diário!$F$4:$F$941))</f>
        <v>0</v>
      </c>
      <c r="M137" s="102">
        <f>SUMPRODUCT((Diário!$E$4:$E$941='Analítico Cx.'!$B137)*(Diário!$B$4:$B$941&gt;=M$4)*(Diário!$B$4:$B$941&lt;=EOMONTH(M$4,0))*(Diário!$F$4:$F$941))</f>
        <v>0</v>
      </c>
      <c r="N137" s="102">
        <f>SUMPRODUCT((Diário!$E$4:$E$941='Analítico Cx.'!$B137)*(Diário!$B$4:$B$941&gt;=N$4)*(Diário!$B$4:$B$941&lt;=EOMONTH(N$4,0))*(Diário!$F$4:$F$941))</f>
        <v>0</v>
      </c>
      <c r="O137" s="103">
        <f t="shared" ref="O137" si="24">SUM(C137:N137)</f>
        <v>0</v>
      </c>
      <c r="P137" s="95">
        <f t="shared" si="22"/>
        <v>0</v>
      </c>
    </row>
    <row r="138" spans="1:16" ht="23.25" customHeight="1" x14ac:dyDescent="0.25">
      <c r="A138" s="40" t="s">
        <v>338</v>
      </c>
      <c r="B138" s="41" t="s">
        <v>216</v>
      </c>
      <c r="C138" s="102">
        <f>SUMPRODUCT((Diário!$E$4:$E$941='Analítico Cx.'!$B138)*(Diário!$B$4:$B$941&gt;=C$4)*(Diário!$B$4:$B$941&lt;=EOMONTH(C$4,0))*(Diário!$F$4:$F$941))</f>
        <v>0</v>
      </c>
      <c r="D138" s="102">
        <f>SUMPRODUCT((Diário!$E$4:$E$941='Analítico Cx.'!$B138)*(Diário!$B$4:$B$941&gt;=D$4)*(Diário!$B$4:$B$941&lt;=EOMONTH(D$4,0))*(Diário!$F$4:$F$941))</f>
        <v>0</v>
      </c>
      <c r="E138" s="102">
        <f>SUMPRODUCT((Diário!$E$4:$E$941='Analítico Cx.'!$B138)*(Diário!$B$4:$B$941&gt;=E$4)*(Diário!$B$4:$B$941&lt;=EOMONTH(E$4,0))*(Diário!$F$4:$F$941))</f>
        <v>0</v>
      </c>
      <c r="F138" s="102">
        <f>SUMPRODUCT((Diário!$E$4:$E$941='Analítico Cx.'!$B138)*(Diário!$B$4:$B$941&gt;=F$4)*(Diário!$B$4:$B$941&lt;=EOMONTH(F$4,0))*(Diário!$F$4:$F$941))</f>
        <v>0</v>
      </c>
      <c r="G138" s="102">
        <f>SUMPRODUCT((Diário!$E$4:$E$941='Analítico Cx.'!$B138)*(Diário!$B$4:$B$941&gt;=G$4)*(Diário!$B$4:$B$941&lt;=EOMONTH(G$4,0))*(Diário!$F$4:$F$941))</f>
        <v>0</v>
      </c>
      <c r="H138" s="102">
        <f>SUMPRODUCT((Diário!$E$4:$E$941='Analítico Cx.'!$B138)*(Diário!$B$4:$B$941&gt;=H$4)*(Diário!$B$4:$B$941&lt;=EOMONTH(H$4,0))*(Diário!$F$4:$F$941))</f>
        <v>0</v>
      </c>
      <c r="I138" s="102">
        <f>SUMPRODUCT((Diário!$E$4:$E$941='Analítico Cx.'!$B138)*(Diário!$B$4:$B$941&gt;=I$4)*(Diário!$B$4:$B$941&lt;=EOMONTH(I$4,0))*(Diário!$F$4:$F$941))</f>
        <v>0</v>
      </c>
      <c r="J138" s="102">
        <f>SUMPRODUCT((Diário!$E$4:$E$941='Analítico Cx.'!$B138)*(Diário!$B$4:$B$941&gt;=J$4)*(Diário!$B$4:$B$941&lt;=EOMONTH(J$4,0))*(Diário!$F$4:$F$941))</f>
        <v>0</v>
      </c>
      <c r="K138" s="102">
        <f>SUMPRODUCT((Diário!$E$4:$E$941='Analítico Cx.'!$B138)*(Diário!$B$4:$B$941&gt;=K$4)*(Diário!$B$4:$B$941&lt;=EOMONTH(K$4,0))*(Diário!$F$4:$F$941))</f>
        <v>0</v>
      </c>
      <c r="L138" s="102">
        <f>SUMPRODUCT((Diário!$E$4:$E$941='Analítico Cx.'!$B138)*(Diário!$B$4:$B$941&gt;=L$4)*(Diário!$B$4:$B$941&lt;=EOMONTH(L$4,0))*(Diário!$F$4:$F$941))</f>
        <v>0</v>
      </c>
      <c r="M138" s="102">
        <f>SUMPRODUCT((Diário!$E$4:$E$941='Analítico Cx.'!$B138)*(Diário!$B$4:$B$941&gt;=M$4)*(Diário!$B$4:$B$941&lt;=EOMONTH(M$4,0))*(Diário!$F$4:$F$941))</f>
        <v>0</v>
      </c>
      <c r="N138" s="102">
        <f>SUMPRODUCT((Diário!$E$4:$E$941='Analítico Cx.'!$B138)*(Diário!$B$4:$B$941&gt;=N$4)*(Diário!$B$4:$B$941&lt;=EOMONTH(N$4,0))*(Diário!$F$4:$F$941))</f>
        <v>0</v>
      </c>
      <c r="O138" s="103">
        <f t="shared" si="23"/>
        <v>0</v>
      </c>
      <c r="P138" s="95">
        <f t="shared" si="22"/>
        <v>0</v>
      </c>
    </row>
    <row r="139" spans="1:16" ht="23.25" customHeight="1" thickBot="1" x14ac:dyDescent="0.3">
      <c r="A139" s="230"/>
      <c r="B139" s="231" t="s">
        <v>336</v>
      </c>
      <c r="C139" s="207">
        <f t="shared" ref="C139:O139" si="25">SUBTOTAL(109,C125:C138)</f>
        <v>0</v>
      </c>
      <c r="D139" s="207">
        <f t="shared" si="25"/>
        <v>0</v>
      </c>
      <c r="E139" s="207">
        <f t="shared" si="25"/>
        <v>0</v>
      </c>
      <c r="F139" s="207">
        <f t="shared" si="25"/>
        <v>0</v>
      </c>
      <c r="G139" s="207">
        <f t="shared" si="25"/>
        <v>0</v>
      </c>
      <c r="H139" s="207">
        <f t="shared" si="25"/>
        <v>0</v>
      </c>
      <c r="I139" s="207">
        <f t="shared" ref="I139:N139" si="26">SUBTOTAL(109,I125:I138)</f>
        <v>0</v>
      </c>
      <c r="J139" s="207">
        <f t="shared" si="26"/>
        <v>0</v>
      </c>
      <c r="K139" s="207">
        <f t="shared" si="26"/>
        <v>0</v>
      </c>
      <c r="L139" s="207">
        <f t="shared" si="26"/>
        <v>0</v>
      </c>
      <c r="M139" s="207">
        <f t="shared" si="26"/>
        <v>0</v>
      </c>
      <c r="N139" s="207">
        <f t="shared" si="26"/>
        <v>0</v>
      </c>
      <c r="O139" s="207">
        <f t="shared" si="25"/>
        <v>0</v>
      </c>
      <c r="P139" s="232">
        <f t="shared" si="22"/>
        <v>0</v>
      </c>
    </row>
    <row r="140" spans="1:16" ht="23.25" customHeight="1" thickBot="1" x14ac:dyDescent="0.3">
      <c r="A140" s="226" t="s">
        <v>282</v>
      </c>
      <c r="B140" s="211" t="s">
        <v>348</v>
      </c>
      <c r="C140" s="206">
        <f>SUMPRODUCT((Diário!$E$4:$E$941='Analítico Cx.'!$B140)*(Diário!$B$4:$B$941&gt;=C$4)*(Diário!$B$4:$B$941&lt;=EOMONTH(C$4,0))*(Diário!$F$4:$F$941))</f>
        <v>5571.27</v>
      </c>
      <c r="D140" s="206">
        <f>SUMPRODUCT((Diário!$E$4:$E$941='Analítico Cx.'!$B140)*(Diário!$B$4:$B$941&gt;=D$4)*(Diário!$B$4:$B$941&lt;=EOMONTH(D$4,0))*(Diário!$F$4:$F$941))</f>
        <v>6453.42</v>
      </c>
      <c r="E140" s="206">
        <f>SUMPRODUCT((Diário!$E$4:$E$941='Analítico Cx.'!$B140)*(Diário!$B$4:$B$941&gt;=E$4)*(Diário!$B$4:$B$941&lt;=EOMONTH(E$4,0))*(Diário!$F$4:$F$941))</f>
        <v>5752.05</v>
      </c>
      <c r="F140" s="206">
        <f>SUMPRODUCT((Diário!$E$4:$E$941='Analítico Cx.'!$B140)*(Diário!$B$4:$B$941&gt;=F$4)*(Diário!$B$4:$B$941&lt;=EOMONTH(F$4,0))*(Diário!$F$4:$F$941))</f>
        <v>5113.4799999999996</v>
      </c>
      <c r="G140" s="206">
        <f>SUMPRODUCT((Diário!$E$4:$E$941='Analítico Cx.'!$B140)*(Diário!$B$4:$B$941&gt;=G$4)*(Diário!$B$4:$B$941&lt;=EOMONTH(G$4,0))*(Diário!$F$4:$F$941))</f>
        <v>5091.7700000000004</v>
      </c>
      <c r="H140" s="206">
        <f>SUMPRODUCT((Diário!$E$4:$E$941='Analítico Cx.'!$B140)*(Diário!$B$4:$B$941&gt;=H$4)*(Diário!$B$4:$B$941&lt;=EOMONTH(H$4,0))*(Diário!$F$4:$F$941))</f>
        <v>0</v>
      </c>
      <c r="I140" s="206">
        <f>SUMPRODUCT((Diário!$E$4:$E$941='Analítico Cx.'!$B140)*(Diário!$B$4:$B$941&gt;=I$4)*(Diário!$B$4:$B$941&lt;=EOMONTH(I$4,0))*(Diário!$F$4:$F$941))</f>
        <v>0</v>
      </c>
      <c r="J140" s="206">
        <f>SUMPRODUCT((Diário!$E$4:$E$941='Analítico Cx.'!$B140)*(Diário!$B$4:$B$941&gt;=J$4)*(Diário!$B$4:$B$941&lt;=EOMONTH(J$4,0))*(Diário!$F$4:$F$941))</f>
        <v>0</v>
      </c>
      <c r="K140" s="206">
        <f>SUMPRODUCT((Diário!$E$4:$E$941='Analítico Cx.'!$B140)*(Diário!$B$4:$B$941&gt;=K$4)*(Diário!$B$4:$B$941&lt;=EOMONTH(K$4,0))*(Diário!$F$4:$F$941))</f>
        <v>0</v>
      </c>
      <c r="L140" s="206">
        <f>SUMPRODUCT((Diário!$E$4:$E$941='Analítico Cx.'!$B140)*(Diário!$B$4:$B$941&gt;=L$4)*(Diário!$B$4:$B$941&lt;=EOMONTH(L$4,0))*(Diário!$F$4:$F$941))</f>
        <v>0</v>
      </c>
      <c r="M140" s="206">
        <f>SUMPRODUCT((Diário!$E$4:$E$941='Analítico Cx.'!$B140)*(Diário!$B$4:$B$941&gt;=M$4)*(Diário!$B$4:$B$941&lt;=EOMONTH(M$4,0))*(Diário!$F$4:$F$941))</f>
        <v>0</v>
      </c>
      <c r="N140" s="206">
        <f>SUMPRODUCT((Diário!$E$4:$E$941='Analítico Cx.'!$B140)*(Diário!$B$4:$B$941&gt;=N$4)*(Diário!$B$4:$B$941&lt;=EOMONTH(N$4,0))*(Diário!$F$4:$F$941))</f>
        <v>0</v>
      </c>
      <c r="O140" s="224">
        <f>SUM(C140:N140)</f>
        <v>27981.99</v>
      </c>
      <c r="P140" s="233">
        <f t="shared" si="22"/>
        <v>4.1606537501284312E-2</v>
      </c>
    </row>
    <row r="141" spans="1:16" ht="23.25" customHeight="1" thickBot="1" x14ac:dyDescent="0.3">
      <c r="A141" s="212" t="s">
        <v>238</v>
      </c>
      <c r="B141" s="213"/>
      <c r="C141" s="199">
        <f t="shared" ref="C141:H141" si="27">SUBTOTAL(109,C20:C140)</f>
        <v>49590.05</v>
      </c>
      <c r="D141" s="199">
        <f t="shared" si="27"/>
        <v>50145.200000000004</v>
      </c>
      <c r="E141" s="199">
        <f t="shared" si="27"/>
        <v>51991.000000000015</v>
      </c>
      <c r="F141" s="199">
        <f t="shared" si="27"/>
        <v>50037.75</v>
      </c>
      <c r="G141" s="199">
        <f t="shared" si="27"/>
        <v>470774.30000000005</v>
      </c>
      <c r="H141" s="199">
        <f t="shared" si="27"/>
        <v>0</v>
      </c>
      <c r="I141" s="199">
        <f t="shared" ref="I141:N141" si="28">SUBTOTAL(109,I20:I140)</f>
        <v>0</v>
      </c>
      <c r="J141" s="199">
        <f t="shared" si="28"/>
        <v>0</v>
      </c>
      <c r="K141" s="199">
        <f t="shared" si="28"/>
        <v>0</v>
      </c>
      <c r="L141" s="199">
        <f t="shared" si="28"/>
        <v>0</v>
      </c>
      <c r="M141" s="199">
        <f t="shared" si="28"/>
        <v>0</v>
      </c>
      <c r="N141" s="199">
        <f t="shared" si="28"/>
        <v>0</v>
      </c>
      <c r="O141" s="228">
        <f>SUBTOTAL(109,O20:O140)</f>
        <v>672538.3</v>
      </c>
      <c r="P141" s="229">
        <f t="shared" si="22"/>
        <v>1</v>
      </c>
    </row>
    <row r="142" spans="1:16" x14ac:dyDescent="0.25">
      <c r="A142" s="93"/>
      <c r="B142" s="94"/>
      <c r="C142" s="103"/>
      <c r="D142" s="103"/>
      <c r="E142" s="103"/>
      <c r="F142" s="103"/>
      <c r="G142" s="103"/>
      <c r="H142" s="103"/>
      <c r="I142" s="103"/>
      <c r="J142" s="103"/>
      <c r="K142" s="103"/>
      <c r="L142" s="103"/>
      <c r="M142" s="103"/>
      <c r="N142" s="103"/>
      <c r="O142" s="103"/>
    </row>
  </sheetData>
  <sheetProtection algorithmName="SHA-512" hashValue="/9sXFkhrXO69sZCSfKopWNWSVBQARFb3Uy3OS5B02R5vFAjLGHL7ljYUePesZF0+H9QFEZWBLhMPi7bu3b8DRg==" saltValue="yPTlrqayZ3DoaTfsxwiUIw==" spinCount="100000" sheet="1" formatColumns="0"/>
  <dataConsolidate/>
  <mergeCells count="3">
    <mergeCell ref="A1:P1"/>
    <mergeCell ref="A2:P2"/>
    <mergeCell ref="A3:P3"/>
  </mergeCells>
  <phoneticPr fontId="0" type="noConversion"/>
  <printOptions horizontalCentered="1"/>
  <pageMargins left="0.19685039370078741" right="0.19685039370078741" top="0.59055118110236227" bottom="0.59055118110236227" header="0" footer="0"/>
  <pageSetup paperSize="9" fitToHeight="0" pageOrder="overThenDown" orientation="landscape" r:id="rId1"/>
  <headerFooter>
    <oddFooter>Página &amp;P de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39997558519241921"/>
    <pageSetUpPr fitToPage="1"/>
  </sheetPr>
  <dimension ref="A1:P139"/>
  <sheetViews>
    <sheetView showGridLines="0" view="pageBreakPreview" zoomScaleNormal="100" zoomScaleSheetLayoutView="100" workbookViewId="0">
      <pane xSplit="2" ySplit="4" topLeftCell="C125" activePane="bottomRight" state="frozen"/>
      <selection pane="topRight" activeCell="C1" sqref="C1"/>
      <selection pane="bottomLeft" activeCell="A5" sqref="A5"/>
      <selection pane="bottomRight" activeCell="E9" sqref="E9"/>
    </sheetView>
  </sheetViews>
  <sheetFormatPr defaultColWidth="9.109375" defaultRowHeight="13.2" x14ac:dyDescent="0.25"/>
  <cols>
    <col min="1" max="1" width="7.44140625" style="15" customWidth="1"/>
    <col min="2" max="2" width="25.5546875" style="15" customWidth="1"/>
    <col min="3" max="6" width="12.44140625" style="15" bestFit="1" customWidth="1"/>
    <col min="7" max="14" width="12.44140625" style="15" hidden="1" customWidth="1"/>
    <col min="15" max="16" width="12" style="15" bestFit="1" customWidth="1"/>
    <col min="17" max="16384" width="9.109375" style="15"/>
  </cols>
  <sheetData>
    <row r="1" spans="1:16" ht="28.5" customHeight="1" x14ac:dyDescent="0.25">
      <c r="A1" s="425" t="str">
        <f>Capa!A70</f>
        <v>Contrato de Gestão nº 02/2019 - Contrato de Gestão nº. 002/2019 celebrado entre a Secretaria de Justiça e Segurança Pública do Estado de Minas Gerais - SEJUSP e o Instituto Elo</v>
      </c>
      <c r="B1" s="425"/>
      <c r="C1" s="425"/>
      <c r="D1" s="425"/>
      <c r="E1" s="425"/>
      <c r="F1" s="425"/>
      <c r="G1" s="425"/>
      <c r="H1" s="425"/>
      <c r="I1" s="425"/>
      <c r="J1" s="425"/>
      <c r="K1" s="425"/>
      <c r="L1" s="425"/>
      <c r="M1" s="425"/>
      <c r="N1" s="425"/>
      <c r="O1" s="425"/>
      <c r="P1" s="425"/>
    </row>
    <row r="2" spans="1:16" ht="18.75" customHeight="1" x14ac:dyDescent="0.25">
      <c r="A2" s="425" t="str">
        <f>Capa!A5</f>
        <v>26º Relatório Gerencial Financeiro</v>
      </c>
      <c r="B2" s="425"/>
      <c r="C2" s="425"/>
      <c r="D2" s="425"/>
      <c r="E2" s="425"/>
      <c r="F2" s="425"/>
      <c r="G2" s="425"/>
      <c r="H2" s="425"/>
      <c r="I2" s="425"/>
      <c r="J2" s="425"/>
      <c r="K2" s="425"/>
      <c r="L2" s="425"/>
      <c r="M2" s="425"/>
      <c r="N2" s="425"/>
      <c r="O2" s="425"/>
      <c r="P2" s="425"/>
    </row>
    <row r="3" spans="1:16" ht="18.75" customHeight="1" thickBot="1" x14ac:dyDescent="0.3">
      <c r="A3" s="437" t="s">
        <v>281</v>
      </c>
      <c r="B3" s="437"/>
      <c r="C3" s="437"/>
      <c r="D3" s="437"/>
      <c r="E3" s="437"/>
      <c r="F3" s="437"/>
      <c r="G3" s="437"/>
      <c r="H3" s="437"/>
      <c r="I3" s="437"/>
      <c r="J3" s="437"/>
      <c r="K3" s="437"/>
      <c r="L3" s="437"/>
      <c r="M3" s="437"/>
      <c r="N3" s="437"/>
      <c r="O3" s="437"/>
      <c r="P3" s="437"/>
    </row>
    <row r="4" spans="1:16" ht="30" customHeight="1" thickBot="1" x14ac:dyDescent="0.3">
      <c r="A4" s="308"/>
      <c r="B4" s="308"/>
      <c r="C4" s="309">
        <f>Resumo!C4</f>
        <v>45658</v>
      </c>
      <c r="D4" s="309">
        <f>Resumo!D4</f>
        <v>45689</v>
      </c>
      <c r="E4" s="309">
        <f>Resumo!E4</f>
        <v>45717</v>
      </c>
      <c r="F4" s="309">
        <f>Resumo!F4</f>
        <v>45748</v>
      </c>
      <c r="G4" s="309">
        <f>Resumo!G4</f>
        <v>45778</v>
      </c>
      <c r="H4" s="309">
        <f>Resumo!H4</f>
        <v>45809</v>
      </c>
      <c r="I4" s="309">
        <f>Resumo!I4</f>
        <v>45839</v>
      </c>
      <c r="J4" s="309">
        <f>Resumo!J4</f>
        <v>45870</v>
      </c>
      <c r="K4" s="309">
        <f>Resumo!K4</f>
        <v>45901</v>
      </c>
      <c r="L4" s="309">
        <f>Resumo!L4</f>
        <v>45931</v>
      </c>
      <c r="M4" s="309">
        <f>Resumo!M4</f>
        <v>45962</v>
      </c>
      <c r="N4" s="309">
        <f>Resumo!N4</f>
        <v>45992</v>
      </c>
      <c r="O4" s="310" t="s">
        <v>247</v>
      </c>
      <c r="P4" s="311" t="s">
        <v>345</v>
      </c>
    </row>
    <row r="5" spans="1:16" ht="23.25" customHeight="1" thickBot="1" x14ac:dyDescent="0.3">
      <c r="A5" s="194">
        <v>1</v>
      </c>
      <c r="B5" s="194" t="s">
        <v>141</v>
      </c>
      <c r="C5" s="195"/>
      <c r="D5" s="195"/>
      <c r="E5" s="195"/>
      <c r="F5" s="195"/>
      <c r="G5" s="195"/>
      <c r="H5" s="195"/>
      <c r="I5" s="195"/>
      <c r="J5" s="195"/>
      <c r="K5" s="195"/>
      <c r="L5" s="195"/>
      <c r="M5" s="195"/>
      <c r="N5" s="195"/>
      <c r="O5" s="195"/>
      <c r="P5" s="196"/>
    </row>
    <row r="6" spans="1:16" ht="23.25" customHeight="1" thickBot="1" x14ac:dyDescent="0.3">
      <c r="A6" s="236" t="s">
        <v>15</v>
      </c>
      <c r="B6" s="192" t="s">
        <v>326</v>
      </c>
      <c r="C6" s="240">
        <f>SUMPRODUCT((Diário!$E$4:$E$941='Analítico Cp.'!$B6)*(Diário!$C$4:$C$941&gt;=C$4)*(Diário!$C$4:$C$941&lt;=EOMONTH(C$4,0))*(Diário!$F$4:$F$941))
+SUMPRODUCT(('Comp.'!$D$5:$D$484=$B6)*('Comp.'!$B$5:$B$484&gt;=C$4)*('Comp.'!$B$5:$B$484&lt;=EOMONTH(C$4,0))*('Comp.'!$E$5:$E$484))</f>
        <v>0</v>
      </c>
      <c r="D6" s="240">
        <f>SUMPRODUCT((Diário!$E$4:$E$941='Analítico Cp.'!$B6)*(Diário!$C$4:$C$941&gt;=D$4)*(Diário!$C$4:$C$941&lt;=EOMONTH(D$4,0))*(Diário!$F$4:$F$941))
+SUMPRODUCT(('Comp.'!$D$5:$D$484=$B6)*('Comp.'!$B$5:$B$484&gt;=D$4)*('Comp.'!$B$5:$B$484&lt;=EOMONTH(D$4,0))*('Comp.'!$E$5:$E$484))</f>
        <v>0</v>
      </c>
      <c r="E6" s="240">
        <f>SUMPRODUCT((Diário!$E$4:$E$941='Analítico Cp.'!$B6)*(Diário!$C$4:$C$941&gt;=E$4)*(Diário!$C$4:$C$941&lt;=EOMONTH(E$4,0))*(Diário!$F$4:$F$941))
+SUMPRODUCT(('Comp.'!$D$5:$D$484=$B6)*('Comp.'!$B$5:$B$484&gt;=E$4)*('Comp.'!$B$5:$B$484&lt;=EOMONTH(E$4,0))*('Comp.'!$E$5:$E$484))</f>
        <v>0</v>
      </c>
      <c r="F6" s="240">
        <f>SUMPRODUCT((Diário!$E$4:$E$941='Analítico Cp.'!$B6)*(Diário!$C$4:$C$941&gt;=F$4)*(Diário!$C$4:$C$941&lt;=EOMONTH(F$4,0))*(Diário!$F$4:$F$941))
+SUMPRODUCT(('Comp.'!$D$5:$D$484=$B6)*('Comp.'!$B$5:$B$484&gt;=F$4)*('Comp.'!$B$5:$B$484&lt;=EOMONTH(F$4,0))*('Comp.'!$E$5:$E$484))</f>
        <v>0</v>
      </c>
      <c r="G6" s="240">
        <f>SUMPRODUCT((Diário!$E$4:$E$941='Analítico Cp.'!$B6)*(Diário!$C$4:$C$941&gt;=G$4)*(Diário!$C$4:$C$941&lt;=EOMONTH(G$4,0))*(Diário!$F$4:$F$941))
+SUMPRODUCT(('Comp.'!$D$5:$D$484=$B6)*('Comp.'!$B$5:$B$484&gt;=G$4)*('Comp.'!$B$5:$B$484&lt;=EOMONTH(G$4,0))*('Comp.'!$E$5:$E$484))</f>
        <v>0</v>
      </c>
      <c r="H6" s="240">
        <f>SUMPRODUCT((Diário!$E$4:$E$941='Analítico Cp.'!$B6)*(Diário!$C$4:$C$941&gt;=H$4)*(Diário!$C$4:$C$941&lt;=EOMONTH(H$4,0))*(Diário!$F$4:$F$941))
+SUMPRODUCT(('Comp.'!$D$5:$D$484=$B6)*('Comp.'!$B$5:$B$484&gt;=H$4)*('Comp.'!$B$5:$B$484&lt;=EOMONTH(H$4,0))*('Comp.'!$E$5:$E$484))</f>
        <v>0</v>
      </c>
      <c r="I6" s="240">
        <f>SUMPRODUCT((Diário!$E$4:$E$941='Analítico Cp.'!$B6)*(Diário!$C$4:$C$941&gt;=I$4)*(Diário!$C$4:$C$941&lt;=EOMONTH(I$4,0))*(Diário!$F$4:$F$941))
+SUMPRODUCT(('Comp.'!$D$5:$D$484=$B6)*('Comp.'!$B$5:$B$484&gt;=I$4)*('Comp.'!$B$5:$B$484&lt;=EOMONTH(I$4,0))*('Comp.'!$E$5:$E$484))</f>
        <v>0</v>
      </c>
      <c r="J6" s="240">
        <f>SUMPRODUCT((Diário!$E$4:$E$941='Analítico Cp.'!$B6)*(Diário!$C$4:$C$941&gt;=J$4)*(Diário!$C$4:$C$941&lt;=EOMONTH(J$4,0))*(Diário!$F$4:$F$941))
+SUMPRODUCT(('Comp.'!$D$5:$D$484=$B6)*('Comp.'!$B$5:$B$484&gt;=J$4)*('Comp.'!$B$5:$B$484&lt;=EOMONTH(J$4,0))*('Comp.'!$E$5:$E$484))</f>
        <v>0</v>
      </c>
      <c r="K6" s="240">
        <f>SUMPRODUCT((Diário!$E$4:$E$941='Analítico Cp.'!$B6)*(Diário!$C$4:$C$941&gt;=K$4)*(Diário!$C$4:$C$941&lt;=EOMONTH(K$4,0))*(Diário!$F$4:$F$941))
+SUMPRODUCT(('Comp.'!$D$5:$D$484=$B6)*('Comp.'!$B$5:$B$484&gt;=K$4)*('Comp.'!$B$5:$B$484&lt;=EOMONTH(K$4,0))*('Comp.'!$E$5:$E$484))</f>
        <v>0</v>
      </c>
      <c r="L6" s="240">
        <f>SUMPRODUCT((Diário!$E$4:$E$941='Analítico Cp.'!$B6)*(Diário!$C$4:$C$941&gt;=L$4)*(Diário!$C$4:$C$941&lt;=EOMONTH(L$4,0))*(Diário!$F$4:$F$941))
+SUMPRODUCT(('Comp.'!$D$5:$D$484=$B6)*('Comp.'!$B$5:$B$484&gt;=L$4)*('Comp.'!$B$5:$B$484&lt;=EOMONTH(L$4,0))*('Comp.'!$E$5:$E$484))</f>
        <v>0</v>
      </c>
      <c r="M6" s="240">
        <f>SUMPRODUCT((Diário!$E$4:$E$941='Analítico Cp.'!$B6)*(Diário!$C$4:$C$941&gt;=M$4)*(Diário!$C$4:$C$941&lt;=EOMONTH(M$4,0))*(Diário!$F$4:$F$941))
+SUMPRODUCT(('Comp.'!$D$5:$D$484=$B6)*('Comp.'!$B$5:$B$484&gt;=M$4)*('Comp.'!$B$5:$B$484&lt;=EOMONTH(M$4,0))*('Comp.'!$E$5:$E$484))</f>
        <v>0</v>
      </c>
      <c r="N6" s="240">
        <f>SUMPRODUCT((Diário!$E$4:$E$941='Analítico Cp.'!$B6)*(Diário!$C$4:$C$941&gt;=N$4)*(Diário!$C$4:$C$941&lt;=EOMONTH(N$4,0))*(Diário!$F$4:$F$941))
+SUMPRODUCT(('Comp.'!$D$5:$D$484=$B6)*('Comp.'!$B$5:$B$484&gt;=N$4)*('Comp.'!$B$5:$B$484&lt;=EOMONTH(N$4,0))*('Comp.'!$E$5:$E$484))</f>
        <v>0</v>
      </c>
      <c r="O6" s="241">
        <f>SUM(C6:N6)</f>
        <v>0</v>
      </c>
      <c r="P6" s="238">
        <f>IF($O$13=0,0,O6/$O$13)</f>
        <v>0</v>
      </c>
    </row>
    <row r="7" spans="1:16" ht="23.25" customHeight="1" thickBot="1" x14ac:dyDescent="0.3">
      <c r="A7" s="210" t="s">
        <v>283</v>
      </c>
      <c r="B7" s="211" t="s">
        <v>327</v>
      </c>
      <c r="C7" s="242">
        <f>SUMPRODUCT((Diário!$E$4:$E$941='Analítico Cp.'!$B7)*(Diário!$C$4:$C$941&gt;=C$4)*(Diário!$C$4:$C$941&lt;=EOMONTH(C$4,0))*(Diário!$F$4:$F$941))
+SUMPRODUCT(('Comp.'!$D$5:$D$484=$B7)*('Comp.'!$B$5:$B$484&gt;=C$4)*('Comp.'!$B$5:$B$484&lt;=EOMONTH(C$4,0))*('Comp.'!$E$5:$E$484))</f>
        <v>6453.42</v>
      </c>
      <c r="D7" s="242">
        <f>SUMPRODUCT((Diário!$E$4:$E$941='Analítico Cp.'!$B7)*(Diário!$C$4:$C$941&gt;=D$4)*(Diário!$C$4:$C$941&lt;=EOMONTH(D$4,0))*(Diário!$F$4:$F$941))
+SUMPRODUCT(('Comp.'!$D$5:$D$484=$B7)*('Comp.'!$B$5:$B$484&gt;=D$4)*('Comp.'!$B$5:$B$484&lt;=EOMONTH(D$4,0))*('Comp.'!$E$5:$E$484))</f>
        <v>5752.05</v>
      </c>
      <c r="E7" s="242">
        <f>SUMPRODUCT((Diário!$E$4:$E$941='Analítico Cp.'!$B7)*(Diário!$C$4:$C$941&gt;=E$4)*(Diário!$C$4:$C$941&lt;=EOMONTH(E$4,0))*(Diário!$F$4:$F$941))
+SUMPRODUCT(('Comp.'!$D$5:$D$484=$B7)*('Comp.'!$B$5:$B$484&gt;=E$4)*('Comp.'!$B$5:$B$484&lt;=EOMONTH(E$4,0))*('Comp.'!$E$5:$E$484))</f>
        <v>5113.4799999999996</v>
      </c>
      <c r="F7" s="242">
        <f>SUMPRODUCT((Diário!$E$4:$E$941='Analítico Cp.'!$B7)*(Diário!$C$4:$C$941&gt;=F$4)*(Diário!$C$4:$C$941&lt;=EOMONTH(F$4,0))*(Diário!$F$4:$F$941))
+SUMPRODUCT(('Comp.'!$D$5:$D$484=$B7)*('Comp.'!$B$5:$B$484&gt;=F$4)*('Comp.'!$B$5:$B$484&lt;=EOMONTH(F$4,0))*('Comp.'!$E$5:$E$484))</f>
        <v>5091.7700000000004</v>
      </c>
      <c r="G7" s="242">
        <f>SUMPRODUCT((Diário!$E$4:$E$941='Analítico Cp.'!$B7)*(Diário!$C$4:$C$941&gt;=G$4)*(Diário!$C$4:$C$941&lt;=EOMONTH(G$4,0))*(Diário!$F$4:$F$941))
+SUMPRODUCT(('Comp.'!$D$5:$D$484=$B7)*('Comp.'!$B$5:$B$484&gt;=G$4)*('Comp.'!$B$5:$B$484&lt;=EOMONTH(G$4,0))*('Comp.'!$E$5:$E$484))</f>
        <v>3402.47</v>
      </c>
      <c r="H7" s="242">
        <f>SUMPRODUCT((Diário!$E$4:$E$941='Analítico Cp.'!$B7)*(Diário!$C$4:$C$941&gt;=H$4)*(Diário!$C$4:$C$941&lt;=EOMONTH(H$4,0))*(Diário!$F$4:$F$941))
+SUMPRODUCT(('Comp.'!$D$5:$D$484=$B7)*('Comp.'!$B$5:$B$484&gt;=H$4)*('Comp.'!$B$5:$B$484&lt;=EOMONTH(H$4,0))*('Comp.'!$E$5:$E$484))</f>
        <v>0</v>
      </c>
      <c r="I7" s="242">
        <f>SUMPRODUCT((Diário!$E$4:$E$941='Analítico Cp.'!$B7)*(Diário!$C$4:$C$941&gt;=I$4)*(Diário!$C$4:$C$941&lt;=EOMONTH(I$4,0))*(Diário!$F$4:$F$941))
+SUMPRODUCT(('Comp.'!$D$5:$D$484=$B7)*('Comp.'!$B$5:$B$484&gt;=I$4)*('Comp.'!$B$5:$B$484&lt;=EOMONTH(I$4,0))*('Comp.'!$E$5:$E$484))</f>
        <v>0</v>
      </c>
      <c r="J7" s="242">
        <f>SUMPRODUCT((Diário!$E$4:$E$941='Analítico Cp.'!$B7)*(Diário!$C$4:$C$941&gt;=J$4)*(Diário!$C$4:$C$941&lt;=EOMONTH(J$4,0))*(Diário!$F$4:$F$941))
+SUMPRODUCT(('Comp.'!$D$5:$D$484=$B7)*('Comp.'!$B$5:$B$484&gt;=J$4)*('Comp.'!$B$5:$B$484&lt;=EOMONTH(J$4,0))*('Comp.'!$E$5:$E$484))</f>
        <v>0</v>
      </c>
      <c r="K7" s="242">
        <f>SUMPRODUCT((Diário!$E$4:$E$941='Analítico Cp.'!$B7)*(Diário!$C$4:$C$941&gt;=K$4)*(Diário!$C$4:$C$941&lt;=EOMONTH(K$4,0))*(Diário!$F$4:$F$941))
+SUMPRODUCT(('Comp.'!$D$5:$D$484=$B7)*('Comp.'!$B$5:$B$484&gt;=K$4)*('Comp.'!$B$5:$B$484&lt;=EOMONTH(K$4,0))*('Comp.'!$E$5:$E$484))</f>
        <v>0</v>
      </c>
      <c r="L7" s="242">
        <f>SUMPRODUCT((Diário!$E$4:$E$941='Analítico Cp.'!$B7)*(Diário!$C$4:$C$941&gt;=L$4)*(Diário!$C$4:$C$941&lt;=EOMONTH(L$4,0))*(Diário!$F$4:$F$941))
+SUMPRODUCT(('Comp.'!$D$5:$D$484=$B7)*('Comp.'!$B$5:$B$484&gt;=L$4)*('Comp.'!$B$5:$B$484&lt;=EOMONTH(L$4,0))*('Comp.'!$E$5:$E$484))</f>
        <v>0</v>
      </c>
      <c r="M7" s="242">
        <f>SUMPRODUCT((Diário!$E$4:$E$941='Analítico Cp.'!$B7)*(Diário!$C$4:$C$941&gt;=M$4)*(Diário!$C$4:$C$941&lt;=EOMONTH(M$4,0))*(Diário!$F$4:$F$941))
+SUMPRODUCT(('Comp.'!$D$5:$D$484=$B7)*('Comp.'!$B$5:$B$484&gt;=M$4)*('Comp.'!$B$5:$B$484&lt;=EOMONTH(M$4,0))*('Comp.'!$E$5:$E$484))</f>
        <v>0</v>
      </c>
      <c r="N7" s="242">
        <f>SUMPRODUCT((Diário!$E$4:$E$941='Analítico Cp.'!$B7)*(Diário!$C$4:$C$941&gt;=N$4)*(Diário!$C$4:$C$941&lt;=EOMONTH(N$4,0))*(Diário!$F$4:$F$941))
+SUMPRODUCT(('Comp.'!$D$5:$D$484=$B7)*('Comp.'!$B$5:$B$484&gt;=N$4)*('Comp.'!$B$5:$B$484&lt;=EOMONTH(N$4,0))*('Comp.'!$E$5:$E$484))</f>
        <v>0</v>
      </c>
      <c r="O7" s="243">
        <f>SUM(C7:N7)</f>
        <v>25813.190000000002</v>
      </c>
      <c r="P7" s="233">
        <f>IF($O$13=0,0,O7/$O$13)</f>
        <v>1</v>
      </c>
    </row>
    <row r="8" spans="1:16" ht="23.25" customHeight="1" x14ac:dyDescent="0.25">
      <c r="A8" s="205" t="s">
        <v>320</v>
      </c>
      <c r="B8" s="205" t="s">
        <v>341</v>
      </c>
      <c r="C8" s="244"/>
      <c r="D8" s="244"/>
      <c r="E8" s="244"/>
      <c r="F8" s="244"/>
      <c r="G8" s="244"/>
      <c r="H8" s="244"/>
      <c r="I8" s="244"/>
      <c r="J8" s="244"/>
      <c r="K8" s="244"/>
      <c r="L8" s="244"/>
      <c r="M8" s="244"/>
      <c r="N8" s="244"/>
      <c r="O8" s="244"/>
      <c r="P8" s="209"/>
    </row>
    <row r="9" spans="1:16" ht="23.25" customHeight="1" x14ac:dyDescent="0.25">
      <c r="A9" s="201" t="s">
        <v>321</v>
      </c>
      <c r="B9" s="39" t="s">
        <v>322</v>
      </c>
      <c r="C9" s="11">
        <f>SUMPRODUCT((Diário!$E$4:$E$941='Analítico Cp.'!$B9)*(Diário!$C$4:$C$941&gt;=C$4)*(Diário!$C$4:$C$941&lt;=EOMONTH(C$4,0))*(Diário!$F$4:$F$941))
+SUMPRODUCT(('Comp.'!$D$5:$D$484=$B9)*('Comp.'!$B$5:$B$484&gt;=C$4)*('Comp.'!$B$5:$B$484&lt;=EOMONTH(C$4,0))*('Comp.'!$E$5:$E$484))</f>
        <v>0</v>
      </c>
      <c r="D9" s="11">
        <f>SUMPRODUCT((Diário!$E$4:$E$941='Analítico Cp.'!$B9)*(Diário!$C$4:$C$941&gt;=D$4)*(Diário!$C$4:$C$941&lt;=EOMONTH(D$4,0))*(Diário!$F$4:$F$941))
+SUMPRODUCT(('Comp.'!$D$5:$D$484=$B9)*('Comp.'!$B$5:$B$484&gt;=D$4)*('Comp.'!$B$5:$B$484&lt;=EOMONTH(D$4,0))*('Comp.'!$E$5:$E$484))</f>
        <v>0</v>
      </c>
      <c r="E9" s="11">
        <f>SUMPRODUCT((Diário!$E$4:$E$941='Analítico Cp.'!$B9)*(Diário!$C$4:$C$941&gt;=E$4)*(Diário!$C$4:$C$941&lt;=EOMONTH(E$4,0))*(Diário!$F$4:$F$941))
+SUMPRODUCT(('Comp.'!$D$5:$D$484=$B9)*('Comp.'!$B$5:$B$484&gt;=E$4)*('Comp.'!$B$5:$B$484&lt;=EOMONTH(E$4,0))*('Comp.'!$E$5:$E$484))</f>
        <v>0</v>
      </c>
      <c r="F9" s="11">
        <f>SUMPRODUCT((Diário!$E$4:$E$941='Analítico Cp.'!$B9)*(Diário!$C$4:$C$941&gt;=F$4)*(Diário!$C$4:$C$941&lt;=EOMONTH(F$4,0))*(Diário!$F$4:$F$941))
+SUMPRODUCT(('Comp.'!$D$5:$D$484=$B9)*('Comp.'!$B$5:$B$484&gt;=F$4)*('Comp.'!$B$5:$B$484&lt;=EOMONTH(F$4,0))*('Comp.'!$E$5:$E$484))</f>
        <v>0</v>
      </c>
      <c r="G9" s="11">
        <f>SUMPRODUCT((Diário!$E$4:$E$941='Analítico Cp.'!$B9)*(Diário!$C$4:$C$941&gt;=G$4)*(Diário!$C$4:$C$941&lt;=EOMONTH(G$4,0))*(Diário!$F$4:$F$941))
+SUMPRODUCT(('Comp.'!$D$5:$D$484=$B9)*('Comp.'!$B$5:$B$484&gt;=G$4)*('Comp.'!$B$5:$B$484&lt;=EOMONTH(G$4,0))*('Comp.'!$E$5:$E$484))</f>
        <v>0</v>
      </c>
      <c r="H9" s="11">
        <f>SUMPRODUCT((Diário!$E$4:$E$941='Analítico Cp.'!$B9)*(Diário!$C$4:$C$941&gt;=H$4)*(Diário!$C$4:$C$941&lt;=EOMONTH(H$4,0))*(Diário!$F$4:$F$941))
+SUMPRODUCT(('Comp.'!$D$5:$D$484=$B9)*('Comp.'!$B$5:$B$484&gt;=H$4)*('Comp.'!$B$5:$B$484&lt;=EOMONTH(H$4,0))*('Comp.'!$E$5:$E$484))</f>
        <v>0</v>
      </c>
      <c r="I9" s="11">
        <f>SUMPRODUCT((Diário!$E$4:$E$941='Analítico Cp.'!$B9)*(Diário!$C$4:$C$941&gt;=I$4)*(Diário!$C$4:$C$941&lt;=EOMONTH(I$4,0))*(Diário!$F$4:$F$941))
+SUMPRODUCT(('Comp.'!$D$5:$D$484=$B9)*('Comp.'!$B$5:$B$484&gt;=I$4)*('Comp.'!$B$5:$B$484&lt;=EOMONTH(I$4,0))*('Comp.'!$E$5:$E$484))</f>
        <v>0</v>
      </c>
      <c r="J9" s="11">
        <f>SUMPRODUCT((Diário!$E$4:$E$941='Analítico Cp.'!$B9)*(Diário!$C$4:$C$941&gt;=J$4)*(Diário!$C$4:$C$941&lt;=EOMONTH(J$4,0))*(Diário!$F$4:$F$941))
+SUMPRODUCT(('Comp.'!$D$5:$D$484=$B9)*('Comp.'!$B$5:$B$484&gt;=J$4)*('Comp.'!$B$5:$B$484&lt;=EOMONTH(J$4,0))*('Comp.'!$E$5:$E$484))</f>
        <v>0</v>
      </c>
      <c r="K9" s="11">
        <f>SUMPRODUCT((Diário!$E$4:$E$941='Analítico Cp.'!$B9)*(Diário!$C$4:$C$941&gt;=K$4)*(Diário!$C$4:$C$941&lt;=EOMONTH(K$4,0))*(Diário!$F$4:$F$941))
+SUMPRODUCT(('Comp.'!$D$5:$D$484=$B9)*('Comp.'!$B$5:$B$484&gt;=K$4)*('Comp.'!$B$5:$B$484&lt;=EOMONTH(K$4,0))*('Comp.'!$E$5:$E$484))</f>
        <v>0</v>
      </c>
      <c r="L9" s="11">
        <f>SUMPRODUCT((Diário!$E$4:$E$941='Analítico Cp.'!$B9)*(Diário!$C$4:$C$941&gt;=L$4)*(Diário!$C$4:$C$941&lt;=EOMONTH(L$4,0))*(Diário!$F$4:$F$941))
+SUMPRODUCT(('Comp.'!$D$5:$D$484=$B9)*('Comp.'!$B$5:$B$484&gt;=L$4)*('Comp.'!$B$5:$B$484&lt;=EOMONTH(L$4,0))*('Comp.'!$E$5:$E$484))</f>
        <v>0</v>
      </c>
      <c r="M9" s="11">
        <f>SUMPRODUCT((Diário!$E$4:$E$941='Analítico Cp.'!$B9)*(Diário!$C$4:$C$941&gt;=M$4)*(Diário!$C$4:$C$941&lt;=EOMONTH(M$4,0))*(Diário!$F$4:$F$941))
+SUMPRODUCT(('Comp.'!$D$5:$D$484=$B9)*('Comp.'!$B$5:$B$484&gt;=M$4)*('Comp.'!$B$5:$B$484&lt;=EOMONTH(M$4,0))*('Comp.'!$E$5:$E$484))</f>
        <v>0</v>
      </c>
      <c r="N9" s="11">
        <f>SUMPRODUCT((Diário!$E$4:$E$941='Analítico Cp.'!$B9)*(Diário!$C$4:$C$941&gt;=N$4)*(Diário!$C$4:$C$941&lt;=EOMONTH(N$4,0))*(Diário!$F$4:$F$941))
+SUMPRODUCT(('Comp.'!$D$5:$D$484=$B9)*('Comp.'!$B$5:$B$484&gt;=N$4)*('Comp.'!$B$5:$B$484&lt;=EOMONTH(N$4,0))*('Comp.'!$E$5:$E$484))</f>
        <v>0</v>
      </c>
      <c r="O9" s="12">
        <f>SUM(C9:N9)</f>
        <v>0</v>
      </c>
      <c r="P9" s="95">
        <f>IF($O$13=0,0,O9/$O$13)</f>
        <v>0</v>
      </c>
    </row>
    <row r="10" spans="1:16" ht="23.25" customHeight="1" x14ac:dyDescent="0.25">
      <c r="A10" s="201" t="s">
        <v>323</v>
      </c>
      <c r="B10" s="39" t="s">
        <v>324</v>
      </c>
      <c r="C10" s="11">
        <f>SUMPRODUCT((Diário!$E$4:$E$941='Analítico Cp.'!$B10)*(Diário!$C$4:$C$941&gt;=C$4)*(Diário!$C$4:$C$941&lt;=EOMONTH(C$4,0))*(Diário!$F$4:$F$941))
+SUMPRODUCT(('Comp.'!$D$5:$D$484=$B10)*('Comp.'!$B$5:$B$484&gt;=C$4)*('Comp.'!$B$5:$B$484&lt;=EOMONTH(C$4,0))*('Comp.'!$E$5:$E$484))</f>
        <v>0</v>
      </c>
      <c r="D10" s="11">
        <f>SUMPRODUCT((Diário!$E$4:$E$941='Analítico Cp.'!$B10)*(Diário!$C$4:$C$941&gt;=D$4)*(Diário!$C$4:$C$941&lt;=EOMONTH(D$4,0))*(Diário!$F$4:$F$941))
+SUMPRODUCT(('Comp.'!$D$5:$D$484=$B10)*('Comp.'!$B$5:$B$484&gt;=D$4)*('Comp.'!$B$5:$B$484&lt;=EOMONTH(D$4,0))*('Comp.'!$E$5:$E$484))</f>
        <v>0</v>
      </c>
      <c r="E10" s="11">
        <f>SUMPRODUCT((Diário!$E$4:$E$941='Analítico Cp.'!$B10)*(Diário!$C$4:$C$941&gt;=E$4)*(Diário!$C$4:$C$941&lt;=EOMONTH(E$4,0))*(Diário!$F$4:$F$941))
+SUMPRODUCT(('Comp.'!$D$5:$D$484=$B10)*('Comp.'!$B$5:$B$484&gt;=E$4)*('Comp.'!$B$5:$B$484&lt;=EOMONTH(E$4,0))*('Comp.'!$E$5:$E$484))</f>
        <v>0</v>
      </c>
      <c r="F10" s="11">
        <f>SUMPRODUCT((Diário!$E$4:$E$941='Analítico Cp.'!$B10)*(Diário!$C$4:$C$941&gt;=F$4)*(Diário!$C$4:$C$941&lt;=EOMONTH(F$4,0))*(Diário!$F$4:$F$941))
+SUMPRODUCT(('Comp.'!$D$5:$D$484=$B10)*('Comp.'!$B$5:$B$484&gt;=F$4)*('Comp.'!$B$5:$B$484&lt;=EOMONTH(F$4,0))*('Comp.'!$E$5:$E$484))</f>
        <v>0</v>
      </c>
      <c r="G10" s="11">
        <f>SUMPRODUCT((Diário!$E$4:$E$941='Analítico Cp.'!$B10)*(Diário!$C$4:$C$941&gt;=G$4)*(Diário!$C$4:$C$941&lt;=EOMONTH(G$4,0))*(Diário!$F$4:$F$941))
+SUMPRODUCT(('Comp.'!$D$5:$D$484=$B10)*('Comp.'!$B$5:$B$484&gt;=G$4)*('Comp.'!$B$5:$B$484&lt;=EOMONTH(G$4,0))*('Comp.'!$E$5:$E$484))</f>
        <v>0</v>
      </c>
      <c r="H10" s="11">
        <f>SUMPRODUCT((Diário!$E$4:$E$941='Analítico Cp.'!$B10)*(Diário!$C$4:$C$941&gt;=H$4)*(Diário!$C$4:$C$941&lt;=EOMONTH(H$4,0))*(Diário!$F$4:$F$941))
+SUMPRODUCT(('Comp.'!$D$5:$D$484=$B10)*('Comp.'!$B$5:$B$484&gt;=H$4)*('Comp.'!$B$5:$B$484&lt;=EOMONTH(H$4,0))*('Comp.'!$E$5:$E$484))</f>
        <v>0</v>
      </c>
      <c r="I10" s="11">
        <f>SUMPRODUCT((Diário!$E$4:$E$941='Analítico Cp.'!$B10)*(Diário!$C$4:$C$941&gt;=I$4)*(Diário!$C$4:$C$941&lt;=EOMONTH(I$4,0))*(Diário!$F$4:$F$941))
+SUMPRODUCT(('Comp.'!$D$5:$D$484=$B10)*('Comp.'!$B$5:$B$484&gt;=I$4)*('Comp.'!$B$5:$B$484&lt;=EOMONTH(I$4,0))*('Comp.'!$E$5:$E$484))</f>
        <v>0</v>
      </c>
      <c r="J10" s="11">
        <f>SUMPRODUCT((Diário!$E$4:$E$941='Analítico Cp.'!$B10)*(Diário!$C$4:$C$941&gt;=J$4)*(Diário!$C$4:$C$941&lt;=EOMONTH(J$4,0))*(Diário!$F$4:$F$941))
+SUMPRODUCT(('Comp.'!$D$5:$D$484=$B10)*('Comp.'!$B$5:$B$484&gt;=J$4)*('Comp.'!$B$5:$B$484&lt;=EOMONTH(J$4,0))*('Comp.'!$E$5:$E$484))</f>
        <v>0</v>
      </c>
      <c r="K10" s="11">
        <f>SUMPRODUCT((Diário!$E$4:$E$941='Analítico Cp.'!$B10)*(Diário!$C$4:$C$941&gt;=K$4)*(Diário!$C$4:$C$941&lt;=EOMONTH(K$4,0))*(Diário!$F$4:$F$941))
+SUMPRODUCT(('Comp.'!$D$5:$D$484=$B10)*('Comp.'!$B$5:$B$484&gt;=K$4)*('Comp.'!$B$5:$B$484&lt;=EOMONTH(K$4,0))*('Comp.'!$E$5:$E$484))</f>
        <v>0</v>
      </c>
      <c r="L10" s="11">
        <f>SUMPRODUCT((Diário!$E$4:$E$941='Analítico Cp.'!$B10)*(Diário!$C$4:$C$941&gt;=L$4)*(Diário!$C$4:$C$941&lt;=EOMONTH(L$4,0))*(Diário!$F$4:$F$941))
+SUMPRODUCT(('Comp.'!$D$5:$D$484=$B10)*('Comp.'!$B$5:$B$484&gt;=L$4)*('Comp.'!$B$5:$B$484&lt;=EOMONTH(L$4,0))*('Comp.'!$E$5:$E$484))</f>
        <v>0</v>
      </c>
      <c r="M10" s="11">
        <f>SUMPRODUCT((Diário!$E$4:$E$941='Analítico Cp.'!$B10)*(Diário!$C$4:$C$941&gt;=M$4)*(Diário!$C$4:$C$941&lt;=EOMONTH(M$4,0))*(Diário!$F$4:$F$941))
+SUMPRODUCT(('Comp.'!$D$5:$D$484=$B10)*('Comp.'!$B$5:$B$484&gt;=M$4)*('Comp.'!$B$5:$B$484&lt;=EOMONTH(M$4,0))*('Comp.'!$E$5:$E$484))</f>
        <v>0</v>
      </c>
      <c r="N10" s="11">
        <f>SUMPRODUCT((Diário!$E$4:$E$941='Analítico Cp.'!$B10)*(Diário!$C$4:$C$941&gt;=N$4)*(Diário!$C$4:$C$941&lt;=EOMONTH(N$4,0))*(Diário!$F$4:$F$941))
+SUMPRODUCT(('Comp.'!$D$5:$D$484=$B10)*('Comp.'!$B$5:$B$484&gt;=N$4)*('Comp.'!$B$5:$B$484&lt;=EOMONTH(N$4,0))*('Comp.'!$E$5:$E$484))</f>
        <v>0</v>
      </c>
      <c r="O10" s="12">
        <f>SUM(C10:N10)</f>
        <v>0</v>
      </c>
      <c r="P10" s="95">
        <f>IF($O$13=0,0,O10/$O$13)</f>
        <v>0</v>
      </c>
    </row>
    <row r="11" spans="1:16" ht="23.25" customHeight="1" x14ac:dyDescent="0.25">
      <c r="A11" s="201" t="s">
        <v>325</v>
      </c>
      <c r="B11" s="39" t="s">
        <v>151</v>
      </c>
      <c r="C11" s="11">
        <f>SUMPRODUCT((Diário!$E$4:$E$941='Analítico Cp.'!$B11)*(Diário!$C$4:$C$941&gt;=C$4)*(Diário!$C$4:$C$941&lt;=EOMONTH(C$4,0))*(Diário!$F$4:$F$941))
+SUMPRODUCT(('Comp.'!$D$5:$D$484=$B11)*('Comp.'!$B$5:$B$484&gt;=C$4)*('Comp.'!$B$5:$B$484&lt;=EOMONTH(C$4,0))*('Comp.'!$E$5:$E$484))</f>
        <v>0</v>
      </c>
      <c r="D11" s="11">
        <f>SUMPRODUCT((Diário!$E$4:$E$941='Analítico Cp.'!$B11)*(Diário!$C$4:$C$941&gt;=D$4)*(Diário!$C$4:$C$941&lt;=EOMONTH(D$4,0))*(Diário!$F$4:$F$941))
+SUMPRODUCT(('Comp.'!$D$5:$D$484=$B11)*('Comp.'!$B$5:$B$484&gt;=D$4)*('Comp.'!$B$5:$B$484&lt;=EOMONTH(D$4,0))*('Comp.'!$E$5:$E$484))</f>
        <v>0</v>
      </c>
      <c r="E11" s="11">
        <f>SUMPRODUCT((Diário!$E$4:$E$941='Analítico Cp.'!$B11)*(Diário!$C$4:$C$941&gt;=E$4)*(Diário!$C$4:$C$941&lt;=EOMONTH(E$4,0))*(Diário!$F$4:$F$941))
+SUMPRODUCT(('Comp.'!$D$5:$D$484=$B11)*('Comp.'!$B$5:$B$484&gt;=E$4)*('Comp.'!$B$5:$B$484&lt;=EOMONTH(E$4,0))*('Comp.'!$E$5:$E$484))</f>
        <v>0</v>
      </c>
      <c r="F11" s="11">
        <f>SUMPRODUCT((Diário!$E$4:$E$941='Analítico Cp.'!$B11)*(Diário!$C$4:$C$941&gt;=F$4)*(Diário!$C$4:$C$941&lt;=EOMONTH(F$4,0))*(Diário!$F$4:$F$941))
+SUMPRODUCT(('Comp.'!$D$5:$D$484=$B11)*('Comp.'!$B$5:$B$484&gt;=F$4)*('Comp.'!$B$5:$B$484&lt;=EOMONTH(F$4,0))*('Comp.'!$E$5:$E$484))</f>
        <v>0</v>
      </c>
      <c r="G11" s="11">
        <f>SUMPRODUCT((Diário!$E$4:$E$941='Analítico Cp.'!$B11)*(Diário!$C$4:$C$941&gt;=G$4)*(Diário!$C$4:$C$941&lt;=EOMONTH(G$4,0))*(Diário!$F$4:$F$941))
+SUMPRODUCT(('Comp.'!$D$5:$D$484=$B11)*('Comp.'!$B$5:$B$484&gt;=G$4)*('Comp.'!$B$5:$B$484&lt;=EOMONTH(G$4,0))*('Comp.'!$E$5:$E$484))</f>
        <v>0</v>
      </c>
      <c r="H11" s="11">
        <f>SUMPRODUCT((Diário!$E$4:$E$941='Analítico Cp.'!$B11)*(Diário!$C$4:$C$941&gt;=H$4)*(Diário!$C$4:$C$941&lt;=EOMONTH(H$4,0))*(Diário!$F$4:$F$941))
+SUMPRODUCT(('Comp.'!$D$5:$D$484=$B11)*('Comp.'!$B$5:$B$484&gt;=H$4)*('Comp.'!$B$5:$B$484&lt;=EOMONTH(H$4,0))*('Comp.'!$E$5:$E$484))</f>
        <v>0</v>
      </c>
      <c r="I11" s="11">
        <f>SUMPRODUCT((Diário!$E$4:$E$941='Analítico Cp.'!$B11)*(Diário!$C$4:$C$941&gt;=I$4)*(Diário!$C$4:$C$941&lt;=EOMONTH(I$4,0))*(Diário!$F$4:$F$941))
+SUMPRODUCT(('Comp.'!$D$5:$D$484=$B11)*('Comp.'!$B$5:$B$484&gt;=I$4)*('Comp.'!$B$5:$B$484&lt;=EOMONTH(I$4,0))*('Comp.'!$E$5:$E$484))</f>
        <v>0</v>
      </c>
      <c r="J11" s="11">
        <f>SUMPRODUCT((Diário!$E$4:$E$941='Analítico Cp.'!$B11)*(Diário!$C$4:$C$941&gt;=J$4)*(Diário!$C$4:$C$941&lt;=EOMONTH(J$4,0))*(Diário!$F$4:$F$941))
+SUMPRODUCT(('Comp.'!$D$5:$D$484=$B11)*('Comp.'!$B$5:$B$484&gt;=J$4)*('Comp.'!$B$5:$B$484&lt;=EOMONTH(J$4,0))*('Comp.'!$E$5:$E$484))</f>
        <v>0</v>
      </c>
      <c r="K11" s="11">
        <f>SUMPRODUCT((Diário!$E$4:$E$941='Analítico Cp.'!$B11)*(Diário!$C$4:$C$941&gt;=K$4)*(Diário!$C$4:$C$941&lt;=EOMONTH(K$4,0))*(Diário!$F$4:$F$941))
+SUMPRODUCT(('Comp.'!$D$5:$D$484=$B11)*('Comp.'!$B$5:$B$484&gt;=K$4)*('Comp.'!$B$5:$B$484&lt;=EOMONTH(K$4,0))*('Comp.'!$E$5:$E$484))</f>
        <v>0</v>
      </c>
      <c r="L11" s="11">
        <f>SUMPRODUCT((Diário!$E$4:$E$941='Analítico Cp.'!$B11)*(Diário!$C$4:$C$941&gt;=L$4)*(Diário!$C$4:$C$941&lt;=EOMONTH(L$4,0))*(Diário!$F$4:$F$941))
+SUMPRODUCT(('Comp.'!$D$5:$D$484=$B11)*('Comp.'!$B$5:$B$484&gt;=L$4)*('Comp.'!$B$5:$B$484&lt;=EOMONTH(L$4,0))*('Comp.'!$E$5:$E$484))</f>
        <v>0</v>
      </c>
      <c r="M11" s="11">
        <f>SUMPRODUCT((Diário!$E$4:$E$941='Analítico Cp.'!$B11)*(Diário!$C$4:$C$941&gt;=M$4)*(Diário!$C$4:$C$941&lt;=EOMONTH(M$4,0))*(Diário!$F$4:$F$941))
+SUMPRODUCT(('Comp.'!$D$5:$D$484=$B11)*('Comp.'!$B$5:$B$484&gt;=M$4)*('Comp.'!$B$5:$B$484&lt;=EOMONTH(M$4,0))*('Comp.'!$E$5:$E$484))</f>
        <v>0</v>
      </c>
      <c r="N11" s="11">
        <f>SUMPRODUCT((Diário!$E$4:$E$941='Analítico Cp.'!$B11)*(Diário!$C$4:$C$941&gt;=N$4)*(Diário!$C$4:$C$941&lt;=EOMONTH(N$4,0))*(Diário!$F$4:$F$941))
+SUMPRODUCT(('Comp.'!$D$5:$D$484=$B11)*('Comp.'!$B$5:$B$484&gt;=N$4)*('Comp.'!$B$5:$B$484&lt;=EOMONTH(N$4,0))*('Comp.'!$E$5:$E$484))</f>
        <v>0</v>
      </c>
      <c r="O11" s="12">
        <f>SUM(C11:N11)</f>
        <v>0</v>
      </c>
      <c r="P11" s="95">
        <f>IF($O$13=0,0,O11/$O$13)</f>
        <v>0</v>
      </c>
    </row>
    <row r="12" spans="1:16" ht="23.25" customHeight="1" thickBot="1" x14ac:dyDescent="0.3">
      <c r="A12" s="17"/>
      <c r="B12" s="18" t="s">
        <v>342</v>
      </c>
      <c r="C12" s="13">
        <f>SUBTOTAL(109,C10:C11)</f>
        <v>0</v>
      </c>
      <c r="D12" s="13">
        <f>SUBTOTAL(109,D10:D11)</f>
        <v>0</v>
      </c>
      <c r="E12" s="13">
        <f>SUBTOTAL(109,E10:E11)</f>
        <v>0</v>
      </c>
      <c r="F12" s="13">
        <f t="shared" ref="F12:N12" si="0">SUBTOTAL(109,F10:F11)</f>
        <v>0</v>
      </c>
      <c r="G12" s="13">
        <f t="shared" si="0"/>
        <v>0</v>
      </c>
      <c r="H12" s="13">
        <f t="shared" si="0"/>
        <v>0</v>
      </c>
      <c r="I12" s="13">
        <f t="shared" si="0"/>
        <v>0</v>
      </c>
      <c r="J12" s="13">
        <f t="shared" si="0"/>
        <v>0</v>
      </c>
      <c r="K12" s="13">
        <f t="shared" si="0"/>
        <v>0</v>
      </c>
      <c r="L12" s="13">
        <f t="shared" si="0"/>
        <v>0</v>
      </c>
      <c r="M12" s="13">
        <f t="shared" si="0"/>
        <v>0</v>
      </c>
      <c r="N12" s="13">
        <f t="shared" si="0"/>
        <v>0</v>
      </c>
      <c r="O12" s="13">
        <f>SUBTOTAL(109,O10:O11)</f>
        <v>0</v>
      </c>
      <c r="P12" s="96">
        <f>IF($O$13=0,0,O12/$O$13)</f>
        <v>0</v>
      </c>
    </row>
    <row r="13" spans="1:16" ht="23.25" customHeight="1" thickBot="1" x14ac:dyDescent="0.3">
      <c r="A13" s="197" t="s">
        <v>240</v>
      </c>
      <c r="B13" s="198"/>
      <c r="C13" s="245">
        <f t="shared" ref="C13:O13" si="1">SUBTOTAL(109,C6:C11)</f>
        <v>6453.42</v>
      </c>
      <c r="D13" s="245">
        <f t="shared" si="1"/>
        <v>5752.05</v>
      </c>
      <c r="E13" s="245">
        <f t="shared" si="1"/>
        <v>5113.4799999999996</v>
      </c>
      <c r="F13" s="245">
        <f t="shared" si="1"/>
        <v>5091.7700000000004</v>
      </c>
      <c r="G13" s="245">
        <f t="shared" si="1"/>
        <v>3402.47</v>
      </c>
      <c r="H13" s="245">
        <f t="shared" si="1"/>
        <v>0</v>
      </c>
      <c r="I13" s="245">
        <f t="shared" si="1"/>
        <v>0</v>
      </c>
      <c r="J13" s="245">
        <f t="shared" si="1"/>
        <v>0</v>
      </c>
      <c r="K13" s="245">
        <f t="shared" si="1"/>
        <v>0</v>
      </c>
      <c r="L13" s="245">
        <f t="shared" si="1"/>
        <v>0</v>
      </c>
      <c r="M13" s="245">
        <f t="shared" si="1"/>
        <v>0</v>
      </c>
      <c r="N13" s="245">
        <f t="shared" si="1"/>
        <v>0</v>
      </c>
      <c r="O13" s="245">
        <f t="shared" si="1"/>
        <v>25813.190000000002</v>
      </c>
      <c r="P13" s="200">
        <f>IF($O$13=0,0,O13/$O$13)</f>
        <v>1</v>
      </c>
    </row>
    <row r="14" spans="1:16" ht="23.25" customHeight="1" thickBot="1" x14ac:dyDescent="0.3">
      <c r="A14" s="19"/>
      <c r="B14" s="16"/>
      <c r="C14" s="20"/>
      <c r="D14" s="20"/>
      <c r="E14" s="20"/>
      <c r="F14" s="20"/>
      <c r="G14" s="20"/>
      <c r="H14" s="20"/>
      <c r="I14" s="20"/>
      <c r="J14" s="20"/>
      <c r="K14" s="20"/>
      <c r="L14" s="20"/>
      <c r="M14" s="20"/>
      <c r="N14" s="20"/>
      <c r="O14" s="20"/>
    </row>
    <row r="15" spans="1:16" ht="23.25" customHeight="1" thickBot="1" x14ac:dyDescent="0.3">
      <c r="A15" s="212">
        <v>2</v>
      </c>
      <c r="B15" s="213" t="s">
        <v>142</v>
      </c>
      <c r="C15" s="195"/>
      <c r="D15" s="195"/>
      <c r="E15" s="195"/>
      <c r="F15" s="195"/>
      <c r="G15" s="195"/>
      <c r="H15" s="195"/>
      <c r="I15" s="195"/>
      <c r="J15" s="195"/>
      <c r="K15" s="195"/>
      <c r="L15" s="195"/>
      <c r="M15" s="195"/>
      <c r="N15" s="195"/>
      <c r="O15" s="195"/>
      <c r="P15" s="195"/>
    </row>
    <row r="16" spans="1:16" ht="23.25" customHeight="1" x14ac:dyDescent="0.25">
      <c r="A16" s="205" t="s">
        <v>36</v>
      </c>
      <c r="B16" s="214" t="s">
        <v>163</v>
      </c>
      <c r="C16" s="215"/>
      <c r="D16" s="215"/>
      <c r="E16" s="215"/>
      <c r="F16" s="215"/>
      <c r="G16" s="215"/>
      <c r="H16" s="215"/>
      <c r="I16" s="215"/>
      <c r="J16" s="215"/>
      <c r="K16" s="215"/>
      <c r="L16" s="215"/>
      <c r="M16" s="215"/>
      <c r="N16" s="215"/>
      <c r="O16" s="215"/>
      <c r="P16" s="216"/>
    </row>
    <row r="17" spans="1:16" ht="23.25" customHeight="1" x14ac:dyDescent="0.25">
      <c r="A17" s="217" t="s">
        <v>11</v>
      </c>
      <c r="B17" s="218" t="s">
        <v>79</v>
      </c>
      <c r="C17" s="239"/>
      <c r="D17" s="239"/>
      <c r="E17" s="239"/>
      <c r="F17" s="239"/>
      <c r="G17" s="239"/>
      <c r="H17" s="239"/>
      <c r="I17" s="239"/>
      <c r="J17" s="239"/>
      <c r="K17" s="239"/>
      <c r="L17" s="239"/>
      <c r="M17" s="239"/>
      <c r="N17" s="239"/>
      <c r="O17" s="239"/>
      <c r="P17" s="219"/>
    </row>
    <row r="18" spans="1:16" ht="23.25" customHeight="1" x14ac:dyDescent="0.25">
      <c r="A18" s="40" t="s">
        <v>86</v>
      </c>
      <c r="B18" s="39" t="s">
        <v>1</v>
      </c>
      <c r="C18" s="11">
        <f>SUMPRODUCT((Diário!$E$4:$E$941='Analítico Cp.'!$B18)*(Diário!$C$4:$C$941&gt;=C$4)*(Diário!$C$4:$C$941&lt;=EOMONTH(C$4,0))*(Diário!$F$4:$F$941))
+SUMPRODUCT(('Comp.'!$D$5:$D$484=$B18)*('Comp.'!$B$5:$B$484&gt;=C$4)*('Comp.'!$B$5:$B$484&lt;=EOMONTH(C$4,0))*('Comp.'!$E$5:$E$484))</f>
        <v>29630.22</v>
      </c>
      <c r="D18" s="11">
        <f>SUMPRODUCT((Diário!$E$4:$E$941='Analítico Cp.'!$B18)*(Diário!$C$4:$C$941&gt;=D$4)*(Diário!$C$4:$C$941&lt;=EOMONTH(D$4,0))*(Diário!$F$4:$F$941))
+SUMPRODUCT(('Comp.'!$D$5:$D$484=$B18)*('Comp.'!$B$5:$B$484&gt;=D$4)*('Comp.'!$B$5:$B$484&lt;=EOMONTH(D$4,0))*('Comp.'!$E$5:$E$484))</f>
        <v>29497.32</v>
      </c>
      <c r="E18" s="11">
        <f>SUMPRODUCT((Diário!$E$4:$E$941='Analítico Cp.'!$B18)*(Diário!$C$4:$C$941&gt;=E$4)*(Diário!$C$4:$C$941&lt;=EOMONTH(E$4,0))*(Diário!$F$4:$F$941))
+SUMPRODUCT(('Comp.'!$D$5:$D$484=$B18)*('Comp.'!$B$5:$B$484&gt;=E$4)*('Comp.'!$B$5:$B$484&lt;=EOMONTH(E$4,0))*('Comp.'!$E$5:$E$484))</f>
        <v>32982.1</v>
      </c>
      <c r="F18" s="11">
        <f>SUMPRODUCT((Diário!$E$4:$E$941='Analítico Cp.'!$B18)*(Diário!$C$4:$C$941&gt;=F$4)*(Diário!$C$4:$C$941&lt;=EOMONTH(F$4,0))*(Diário!$F$4:$F$941))
+SUMPRODUCT(('Comp.'!$D$5:$D$484=$B18)*('Comp.'!$B$5:$B$484&gt;=F$4)*('Comp.'!$B$5:$B$484&lt;=EOMONTH(F$4,0))*('Comp.'!$E$5:$E$484))</f>
        <v>22833.48</v>
      </c>
      <c r="G18" s="11">
        <f>SUMPRODUCT((Diário!$E$4:$E$941='Analítico Cp.'!$B18)*(Diário!$C$4:$C$941&gt;=G$4)*(Diário!$C$4:$C$941&lt;=EOMONTH(G$4,0))*(Diário!$F$4:$F$941))
+SUMPRODUCT(('Comp.'!$D$5:$D$484=$B18)*('Comp.'!$B$5:$B$484&gt;=G$4)*('Comp.'!$B$5:$B$484&lt;=EOMONTH(G$4,0))*('Comp.'!$E$5:$E$484))</f>
        <v>0</v>
      </c>
      <c r="H18" s="11">
        <f>SUMPRODUCT((Diário!$E$4:$E$941='Analítico Cp.'!$B18)*(Diário!$C$4:$C$941&gt;=H$4)*(Diário!$C$4:$C$941&lt;=EOMONTH(H$4,0))*(Diário!$F$4:$F$941))
+SUMPRODUCT(('Comp.'!$D$5:$D$484=$B18)*('Comp.'!$B$5:$B$484&gt;=H$4)*('Comp.'!$B$5:$B$484&lt;=EOMONTH(H$4,0))*('Comp.'!$E$5:$E$484))</f>
        <v>0</v>
      </c>
      <c r="I18" s="11">
        <f>SUMPRODUCT((Diário!$E$4:$E$941='Analítico Cp.'!$B18)*(Diário!$C$4:$C$941&gt;=I$4)*(Diário!$C$4:$C$941&lt;=EOMONTH(I$4,0))*(Diário!$F$4:$F$941))
+SUMPRODUCT(('Comp.'!$D$5:$D$484=$B18)*('Comp.'!$B$5:$B$484&gt;=I$4)*('Comp.'!$B$5:$B$484&lt;=EOMONTH(I$4,0))*('Comp.'!$E$5:$E$484))</f>
        <v>0</v>
      </c>
      <c r="J18" s="11">
        <f>SUMPRODUCT((Diário!$E$4:$E$941='Analítico Cp.'!$B18)*(Diário!$C$4:$C$941&gt;=J$4)*(Diário!$C$4:$C$941&lt;=EOMONTH(J$4,0))*(Diário!$F$4:$F$941))
+SUMPRODUCT(('Comp.'!$D$5:$D$484=$B18)*('Comp.'!$B$5:$B$484&gt;=J$4)*('Comp.'!$B$5:$B$484&lt;=EOMONTH(J$4,0))*('Comp.'!$E$5:$E$484))</f>
        <v>0</v>
      </c>
      <c r="K18" s="11">
        <f>SUMPRODUCT((Diário!$E$4:$E$941='Analítico Cp.'!$B18)*(Diário!$C$4:$C$941&gt;=K$4)*(Diário!$C$4:$C$941&lt;=EOMONTH(K$4,0))*(Diário!$F$4:$F$941))
+SUMPRODUCT(('Comp.'!$D$5:$D$484=$B18)*('Comp.'!$B$5:$B$484&gt;=K$4)*('Comp.'!$B$5:$B$484&lt;=EOMONTH(K$4,0))*('Comp.'!$E$5:$E$484))</f>
        <v>0</v>
      </c>
      <c r="L18" s="11">
        <f>SUMPRODUCT((Diário!$E$4:$E$941='Analítico Cp.'!$B18)*(Diário!$C$4:$C$941&gt;=L$4)*(Diário!$C$4:$C$941&lt;=EOMONTH(L$4,0))*(Diário!$F$4:$F$941))
+SUMPRODUCT(('Comp.'!$D$5:$D$484=$B18)*('Comp.'!$B$5:$B$484&gt;=L$4)*('Comp.'!$B$5:$B$484&lt;=EOMONTH(L$4,0))*('Comp.'!$E$5:$E$484))</f>
        <v>0</v>
      </c>
      <c r="M18" s="11">
        <f>SUMPRODUCT((Diário!$E$4:$E$941='Analítico Cp.'!$B18)*(Diário!$C$4:$C$941&gt;=M$4)*(Diário!$C$4:$C$941&lt;=EOMONTH(M$4,0))*(Diário!$F$4:$F$941))
+SUMPRODUCT(('Comp.'!$D$5:$D$484=$B18)*('Comp.'!$B$5:$B$484&gt;=M$4)*('Comp.'!$B$5:$B$484&lt;=EOMONTH(M$4,0))*('Comp.'!$E$5:$E$484))</f>
        <v>0</v>
      </c>
      <c r="N18" s="11">
        <f>SUMPRODUCT((Diário!$E$4:$E$941='Analítico Cp.'!$B18)*(Diário!$C$4:$C$941&gt;=N$4)*(Diário!$C$4:$C$941&lt;=EOMONTH(N$4,0))*(Diário!$F$4:$F$941))
+SUMPRODUCT(('Comp.'!$D$5:$D$484=$B18)*('Comp.'!$B$5:$B$484&gt;=N$4)*('Comp.'!$B$5:$B$484&lt;=EOMONTH(N$4,0))*('Comp.'!$E$5:$E$484))</f>
        <v>0</v>
      </c>
      <c r="O18" s="12">
        <f>SUM(C18:N18)</f>
        <v>114943.12</v>
      </c>
      <c r="P18" s="95">
        <f t="shared" ref="P18:P26" si="2">IF($O$139=0,0,O18/$O$139)</f>
        <v>0.18572290752161558</v>
      </c>
    </row>
    <row r="19" spans="1:16" ht="23.25" customHeight="1" x14ac:dyDescent="0.25">
      <c r="A19" s="40" t="s">
        <v>87</v>
      </c>
      <c r="B19" s="38" t="s">
        <v>152</v>
      </c>
      <c r="C19" s="11">
        <f>SUMPRODUCT((Diário!$E$4:$E$941='Analítico Cp.'!$B19)*(Diário!$C$4:$C$941&gt;=C$4)*(Diário!$C$4:$C$941&lt;=EOMONTH(C$4,0))*(Diário!$F$4:$F$941))
+SUMPRODUCT(('Comp.'!$D$5:$D$484=$B19)*('Comp.'!$B$5:$B$484&gt;=C$4)*('Comp.'!$B$5:$B$484&lt;=EOMONTH(C$4,0))*('Comp.'!$E$5:$E$484))</f>
        <v>0</v>
      </c>
      <c r="D19" s="11">
        <f>SUMPRODUCT((Diário!$E$4:$E$941='Analítico Cp.'!$B19)*(Diário!$C$4:$C$941&gt;=D$4)*(Diário!$C$4:$C$941&lt;=EOMONTH(D$4,0))*(Diário!$F$4:$F$941))
+SUMPRODUCT(('Comp.'!$D$5:$D$484=$B19)*('Comp.'!$B$5:$B$484&gt;=D$4)*('Comp.'!$B$5:$B$484&lt;=EOMONTH(D$4,0))*('Comp.'!$E$5:$E$484))</f>
        <v>0</v>
      </c>
      <c r="E19" s="11">
        <f>SUMPRODUCT((Diário!$E$4:$E$941='Analítico Cp.'!$B19)*(Diário!$C$4:$C$941&gt;=E$4)*(Diário!$C$4:$C$941&lt;=EOMONTH(E$4,0))*(Diário!$F$4:$F$941))
+SUMPRODUCT(('Comp.'!$D$5:$D$484=$B19)*('Comp.'!$B$5:$B$484&gt;=E$4)*('Comp.'!$B$5:$B$484&lt;=EOMONTH(E$4,0))*('Comp.'!$E$5:$E$484))</f>
        <v>0</v>
      </c>
      <c r="F19" s="11">
        <f>SUMPRODUCT((Diário!$E$4:$E$941='Analítico Cp.'!$B19)*(Diário!$C$4:$C$941&gt;=F$4)*(Diário!$C$4:$C$941&lt;=EOMONTH(F$4,0))*(Diário!$F$4:$F$941))
+SUMPRODUCT(('Comp.'!$D$5:$D$484=$B19)*('Comp.'!$B$5:$B$484&gt;=F$4)*('Comp.'!$B$5:$B$484&lt;=EOMONTH(F$4,0))*('Comp.'!$E$5:$E$484))</f>
        <v>0</v>
      </c>
      <c r="G19" s="11">
        <f>SUMPRODUCT((Diário!$E$4:$E$941='Analítico Cp.'!$B19)*(Diário!$C$4:$C$941&gt;=G$4)*(Diário!$C$4:$C$941&lt;=EOMONTH(G$4,0))*(Diário!$F$4:$F$941))
+SUMPRODUCT(('Comp.'!$D$5:$D$484=$B19)*('Comp.'!$B$5:$B$484&gt;=G$4)*('Comp.'!$B$5:$B$484&lt;=EOMONTH(G$4,0))*('Comp.'!$E$5:$E$484))</f>
        <v>0</v>
      </c>
      <c r="H19" s="11">
        <f>SUMPRODUCT((Diário!$E$4:$E$941='Analítico Cp.'!$B19)*(Diário!$C$4:$C$941&gt;=H$4)*(Diário!$C$4:$C$941&lt;=EOMONTH(H$4,0))*(Diário!$F$4:$F$941))
+SUMPRODUCT(('Comp.'!$D$5:$D$484=$B19)*('Comp.'!$B$5:$B$484&gt;=H$4)*('Comp.'!$B$5:$B$484&lt;=EOMONTH(H$4,0))*('Comp.'!$E$5:$E$484))</f>
        <v>0</v>
      </c>
      <c r="I19" s="11">
        <f>SUMPRODUCT((Diário!$E$4:$E$941='Analítico Cp.'!$B19)*(Diário!$C$4:$C$941&gt;=I$4)*(Diário!$C$4:$C$941&lt;=EOMONTH(I$4,0))*(Diário!$F$4:$F$941))
+SUMPRODUCT(('Comp.'!$D$5:$D$484=$B19)*('Comp.'!$B$5:$B$484&gt;=I$4)*('Comp.'!$B$5:$B$484&lt;=EOMONTH(I$4,0))*('Comp.'!$E$5:$E$484))</f>
        <v>0</v>
      </c>
      <c r="J19" s="11">
        <f>SUMPRODUCT((Diário!$E$4:$E$941='Analítico Cp.'!$B19)*(Diário!$C$4:$C$941&gt;=J$4)*(Diário!$C$4:$C$941&lt;=EOMONTH(J$4,0))*(Diário!$F$4:$F$941))
+SUMPRODUCT(('Comp.'!$D$5:$D$484=$B19)*('Comp.'!$B$5:$B$484&gt;=J$4)*('Comp.'!$B$5:$B$484&lt;=EOMONTH(J$4,0))*('Comp.'!$E$5:$E$484))</f>
        <v>0</v>
      </c>
      <c r="K19" s="11">
        <f>SUMPRODUCT((Diário!$E$4:$E$941='Analítico Cp.'!$B19)*(Diário!$C$4:$C$941&gt;=K$4)*(Diário!$C$4:$C$941&lt;=EOMONTH(K$4,0))*(Diário!$F$4:$F$941))
+SUMPRODUCT(('Comp.'!$D$5:$D$484=$B19)*('Comp.'!$B$5:$B$484&gt;=K$4)*('Comp.'!$B$5:$B$484&lt;=EOMONTH(K$4,0))*('Comp.'!$E$5:$E$484))</f>
        <v>0</v>
      </c>
      <c r="L19" s="11">
        <f>SUMPRODUCT((Diário!$E$4:$E$941='Analítico Cp.'!$B19)*(Diário!$C$4:$C$941&gt;=L$4)*(Diário!$C$4:$C$941&lt;=EOMONTH(L$4,0))*(Diário!$F$4:$F$941))
+SUMPRODUCT(('Comp.'!$D$5:$D$484=$B19)*('Comp.'!$B$5:$B$484&gt;=L$4)*('Comp.'!$B$5:$B$484&lt;=EOMONTH(L$4,0))*('Comp.'!$E$5:$E$484))</f>
        <v>0</v>
      </c>
      <c r="M19" s="11">
        <f>SUMPRODUCT((Diário!$E$4:$E$941='Analítico Cp.'!$B19)*(Diário!$C$4:$C$941&gt;=M$4)*(Diário!$C$4:$C$941&lt;=EOMONTH(M$4,0))*(Diário!$F$4:$F$941))
+SUMPRODUCT(('Comp.'!$D$5:$D$484=$B19)*('Comp.'!$B$5:$B$484&gt;=M$4)*('Comp.'!$B$5:$B$484&lt;=EOMONTH(M$4,0))*('Comp.'!$E$5:$E$484))</f>
        <v>0</v>
      </c>
      <c r="N19" s="11">
        <f>SUMPRODUCT((Diário!$E$4:$E$941='Analítico Cp.'!$B19)*(Diário!$C$4:$C$941&gt;=N$4)*(Diário!$C$4:$C$941&lt;=EOMONTH(N$4,0))*(Diário!$F$4:$F$941))
+SUMPRODUCT(('Comp.'!$D$5:$D$484=$B19)*('Comp.'!$B$5:$B$484&gt;=N$4)*('Comp.'!$B$5:$B$484&lt;=EOMONTH(N$4,0))*('Comp.'!$E$5:$E$484))</f>
        <v>0</v>
      </c>
      <c r="O19" s="12">
        <f>SUM(C19:N19)</f>
        <v>0</v>
      </c>
      <c r="P19" s="95">
        <f t="shared" si="2"/>
        <v>0</v>
      </c>
    </row>
    <row r="20" spans="1:16" ht="23.25" customHeight="1" x14ac:dyDescent="0.25">
      <c r="A20" s="40" t="s">
        <v>88</v>
      </c>
      <c r="B20" s="38" t="s">
        <v>328</v>
      </c>
      <c r="C20" s="11">
        <f>SUMPRODUCT((Diário!$E$4:$E$941='Analítico Cp.'!$B20)*(Diário!$C$4:$C$941&gt;=C$4)*(Diário!$C$4:$C$941&lt;=EOMONTH(C$4,0))*(Diário!$F$4:$F$941))
+SUMPRODUCT(('Comp.'!$D$5:$D$484=$B20)*('Comp.'!$B$5:$B$484&gt;=C$4)*('Comp.'!$B$5:$B$484&lt;=EOMONTH(C$4,0))*('Comp.'!$E$5:$E$484))</f>
        <v>0</v>
      </c>
      <c r="D20" s="11">
        <f>SUMPRODUCT((Diário!$E$4:$E$941='Analítico Cp.'!$B20)*(Diário!$C$4:$C$941&gt;=D$4)*(Diário!$C$4:$C$941&lt;=EOMONTH(D$4,0))*(Diário!$F$4:$F$941))
+SUMPRODUCT(('Comp.'!$D$5:$D$484=$B20)*('Comp.'!$B$5:$B$484&gt;=D$4)*('Comp.'!$B$5:$B$484&lt;=EOMONTH(D$4,0))*('Comp.'!$E$5:$E$484))</f>
        <v>0</v>
      </c>
      <c r="E20" s="11">
        <f>SUMPRODUCT((Diário!$E$4:$E$941='Analítico Cp.'!$B20)*(Diário!$C$4:$C$941&gt;=E$4)*(Diário!$C$4:$C$941&lt;=EOMONTH(E$4,0))*(Diário!$F$4:$F$941))
+SUMPRODUCT(('Comp.'!$D$5:$D$484=$B20)*('Comp.'!$B$5:$B$484&gt;=E$4)*('Comp.'!$B$5:$B$484&lt;=EOMONTH(E$4,0))*('Comp.'!$E$5:$E$484))</f>
        <v>0</v>
      </c>
      <c r="F20" s="11">
        <f>SUMPRODUCT((Diário!$E$4:$E$941='Analítico Cp.'!$B20)*(Diário!$C$4:$C$941&gt;=F$4)*(Diário!$C$4:$C$941&lt;=EOMONTH(F$4,0))*(Diário!$F$4:$F$941))
+SUMPRODUCT(('Comp.'!$D$5:$D$484=$B20)*('Comp.'!$B$5:$B$484&gt;=F$4)*('Comp.'!$B$5:$B$484&lt;=EOMONTH(F$4,0))*('Comp.'!$E$5:$E$484))</f>
        <v>0</v>
      </c>
      <c r="G20" s="11">
        <f>SUMPRODUCT((Diário!$E$4:$E$941='Analítico Cp.'!$B20)*(Diário!$C$4:$C$941&gt;=G$4)*(Diário!$C$4:$C$941&lt;=EOMONTH(G$4,0))*(Diário!$F$4:$F$941))
+SUMPRODUCT(('Comp.'!$D$5:$D$484=$B20)*('Comp.'!$B$5:$B$484&gt;=G$4)*('Comp.'!$B$5:$B$484&lt;=EOMONTH(G$4,0))*('Comp.'!$E$5:$E$484))</f>
        <v>0</v>
      </c>
      <c r="H20" s="11">
        <f>SUMPRODUCT((Diário!$E$4:$E$941='Analítico Cp.'!$B20)*(Diário!$C$4:$C$941&gt;=H$4)*(Diário!$C$4:$C$941&lt;=EOMONTH(H$4,0))*(Diário!$F$4:$F$941))
+SUMPRODUCT(('Comp.'!$D$5:$D$484=$B20)*('Comp.'!$B$5:$B$484&gt;=H$4)*('Comp.'!$B$5:$B$484&lt;=EOMONTH(H$4,0))*('Comp.'!$E$5:$E$484))</f>
        <v>0</v>
      </c>
      <c r="I20" s="11">
        <f>SUMPRODUCT((Diário!$E$4:$E$941='Analítico Cp.'!$B20)*(Diário!$C$4:$C$941&gt;=I$4)*(Diário!$C$4:$C$941&lt;=EOMONTH(I$4,0))*(Diário!$F$4:$F$941))
+SUMPRODUCT(('Comp.'!$D$5:$D$484=$B20)*('Comp.'!$B$5:$B$484&gt;=I$4)*('Comp.'!$B$5:$B$484&lt;=EOMONTH(I$4,0))*('Comp.'!$E$5:$E$484))</f>
        <v>0</v>
      </c>
      <c r="J20" s="11">
        <f>SUMPRODUCT((Diário!$E$4:$E$941='Analítico Cp.'!$B20)*(Diário!$C$4:$C$941&gt;=J$4)*(Diário!$C$4:$C$941&lt;=EOMONTH(J$4,0))*(Diário!$F$4:$F$941))
+SUMPRODUCT(('Comp.'!$D$5:$D$484=$B20)*('Comp.'!$B$5:$B$484&gt;=J$4)*('Comp.'!$B$5:$B$484&lt;=EOMONTH(J$4,0))*('Comp.'!$E$5:$E$484))</f>
        <v>0</v>
      </c>
      <c r="K20" s="11">
        <f>SUMPRODUCT((Diário!$E$4:$E$941='Analítico Cp.'!$B20)*(Diário!$C$4:$C$941&gt;=K$4)*(Diário!$C$4:$C$941&lt;=EOMONTH(K$4,0))*(Diário!$F$4:$F$941))
+SUMPRODUCT(('Comp.'!$D$5:$D$484=$B20)*('Comp.'!$B$5:$B$484&gt;=K$4)*('Comp.'!$B$5:$B$484&lt;=EOMONTH(K$4,0))*('Comp.'!$E$5:$E$484))</f>
        <v>0</v>
      </c>
      <c r="L20" s="11">
        <f>SUMPRODUCT((Diário!$E$4:$E$941='Analítico Cp.'!$B20)*(Diário!$C$4:$C$941&gt;=L$4)*(Diário!$C$4:$C$941&lt;=EOMONTH(L$4,0))*(Diário!$F$4:$F$941))
+SUMPRODUCT(('Comp.'!$D$5:$D$484=$B20)*('Comp.'!$B$5:$B$484&gt;=L$4)*('Comp.'!$B$5:$B$484&lt;=EOMONTH(L$4,0))*('Comp.'!$E$5:$E$484))</f>
        <v>0</v>
      </c>
      <c r="M20" s="11">
        <f>SUMPRODUCT((Diário!$E$4:$E$941='Analítico Cp.'!$B20)*(Diário!$C$4:$C$941&gt;=M$4)*(Diário!$C$4:$C$941&lt;=EOMONTH(M$4,0))*(Diário!$F$4:$F$941))
+SUMPRODUCT(('Comp.'!$D$5:$D$484=$B20)*('Comp.'!$B$5:$B$484&gt;=M$4)*('Comp.'!$B$5:$B$484&lt;=EOMONTH(M$4,0))*('Comp.'!$E$5:$E$484))</f>
        <v>0</v>
      </c>
      <c r="N20" s="11">
        <f>SUMPRODUCT((Diário!$E$4:$E$941='Analítico Cp.'!$B20)*(Diário!$C$4:$C$941&gt;=N$4)*(Diário!$C$4:$C$941&lt;=EOMONTH(N$4,0))*(Diário!$F$4:$F$941))
+SUMPRODUCT(('Comp.'!$D$5:$D$484=$B20)*('Comp.'!$B$5:$B$484&gt;=N$4)*('Comp.'!$B$5:$B$484&lt;=EOMONTH(N$4,0))*('Comp.'!$E$5:$E$484))</f>
        <v>0</v>
      </c>
      <c r="O20" s="12">
        <f>SUM(C20:N20)</f>
        <v>0</v>
      </c>
      <c r="P20" s="95">
        <f t="shared" si="2"/>
        <v>0</v>
      </c>
    </row>
    <row r="21" spans="1:16" ht="23.25" customHeight="1" x14ac:dyDescent="0.25">
      <c r="A21" s="40" t="s">
        <v>89</v>
      </c>
      <c r="B21" s="38" t="s">
        <v>329</v>
      </c>
      <c r="C21" s="11">
        <f>SUMPRODUCT((Diário!$E$4:$E$941='Analítico Cp.'!$B21)*(Diário!$C$4:$C$941&gt;=C$4)*(Diário!$C$4:$C$941&lt;=EOMONTH(C$4,0))*(Diário!$F$4:$F$941))
+SUMPRODUCT(('Comp.'!$D$5:$D$484=$B21)*('Comp.'!$B$5:$B$484&gt;=C$4)*('Comp.'!$B$5:$B$484&lt;=EOMONTH(C$4,0))*('Comp.'!$E$5:$E$484))</f>
        <v>0</v>
      </c>
      <c r="D21" s="11">
        <f>SUMPRODUCT((Diário!$E$4:$E$941='Analítico Cp.'!$B21)*(Diário!$C$4:$C$941&gt;=D$4)*(Diário!$C$4:$C$941&lt;=EOMONTH(D$4,0))*(Diário!$F$4:$F$941))
+SUMPRODUCT(('Comp.'!$D$5:$D$484=$B21)*('Comp.'!$B$5:$B$484&gt;=D$4)*('Comp.'!$B$5:$B$484&lt;=EOMONTH(D$4,0))*('Comp.'!$E$5:$E$484))</f>
        <v>0</v>
      </c>
      <c r="E21" s="11">
        <f>SUMPRODUCT((Diário!$E$4:$E$941='Analítico Cp.'!$B21)*(Diário!$C$4:$C$941&gt;=E$4)*(Diário!$C$4:$C$941&lt;=EOMONTH(E$4,0))*(Diário!$F$4:$F$941))
+SUMPRODUCT(('Comp.'!$D$5:$D$484=$B21)*('Comp.'!$B$5:$B$484&gt;=E$4)*('Comp.'!$B$5:$B$484&lt;=EOMONTH(E$4,0))*('Comp.'!$E$5:$E$484))</f>
        <v>0</v>
      </c>
      <c r="F21" s="11">
        <f>SUMPRODUCT((Diário!$E$4:$E$941='Analítico Cp.'!$B21)*(Diário!$C$4:$C$941&gt;=F$4)*(Diário!$C$4:$C$941&lt;=EOMONTH(F$4,0))*(Diário!$F$4:$F$941))
+SUMPRODUCT(('Comp.'!$D$5:$D$484=$B21)*('Comp.'!$B$5:$B$484&gt;=F$4)*('Comp.'!$B$5:$B$484&lt;=EOMONTH(F$4,0))*('Comp.'!$E$5:$E$484))</f>
        <v>0</v>
      </c>
      <c r="G21" s="11">
        <f>SUMPRODUCT((Diário!$E$4:$E$941='Analítico Cp.'!$B21)*(Diário!$C$4:$C$941&gt;=G$4)*(Diário!$C$4:$C$941&lt;=EOMONTH(G$4,0))*(Diário!$F$4:$F$941))
+SUMPRODUCT(('Comp.'!$D$5:$D$484=$B21)*('Comp.'!$B$5:$B$484&gt;=G$4)*('Comp.'!$B$5:$B$484&lt;=EOMONTH(G$4,0))*('Comp.'!$E$5:$E$484))</f>
        <v>0</v>
      </c>
      <c r="H21" s="11">
        <f>SUMPRODUCT((Diário!$E$4:$E$941='Analítico Cp.'!$B21)*(Diário!$C$4:$C$941&gt;=H$4)*(Diário!$C$4:$C$941&lt;=EOMONTH(H$4,0))*(Diário!$F$4:$F$941))
+SUMPRODUCT(('Comp.'!$D$5:$D$484=$B21)*('Comp.'!$B$5:$B$484&gt;=H$4)*('Comp.'!$B$5:$B$484&lt;=EOMONTH(H$4,0))*('Comp.'!$E$5:$E$484))</f>
        <v>0</v>
      </c>
      <c r="I21" s="11">
        <f>SUMPRODUCT((Diário!$E$4:$E$941='Analítico Cp.'!$B21)*(Diário!$C$4:$C$941&gt;=I$4)*(Diário!$C$4:$C$941&lt;=EOMONTH(I$4,0))*(Diário!$F$4:$F$941))
+SUMPRODUCT(('Comp.'!$D$5:$D$484=$B21)*('Comp.'!$B$5:$B$484&gt;=I$4)*('Comp.'!$B$5:$B$484&lt;=EOMONTH(I$4,0))*('Comp.'!$E$5:$E$484))</f>
        <v>0</v>
      </c>
      <c r="J21" s="11">
        <f>SUMPRODUCT((Diário!$E$4:$E$941='Analítico Cp.'!$B21)*(Diário!$C$4:$C$941&gt;=J$4)*(Diário!$C$4:$C$941&lt;=EOMONTH(J$4,0))*(Diário!$F$4:$F$941))
+SUMPRODUCT(('Comp.'!$D$5:$D$484=$B21)*('Comp.'!$B$5:$B$484&gt;=J$4)*('Comp.'!$B$5:$B$484&lt;=EOMONTH(J$4,0))*('Comp.'!$E$5:$E$484))</f>
        <v>0</v>
      </c>
      <c r="K21" s="11">
        <f>SUMPRODUCT((Diário!$E$4:$E$941='Analítico Cp.'!$B21)*(Diário!$C$4:$C$941&gt;=K$4)*(Diário!$C$4:$C$941&lt;=EOMONTH(K$4,0))*(Diário!$F$4:$F$941))
+SUMPRODUCT(('Comp.'!$D$5:$D$484=$B21)*('Comp.'!$B$5:$B$484&gt;=K$4)*('Comp.'!$B$5:$B$484&lt;=EOMONTH(K$4,0))*('Comp.'!$E$5:$E$484))</f>
        <v>0</v>
      </c>
      <c r="L21" s="11">
        <f>SUMPRODUCT((Diário!$E$4:$E$941='Analítico Cp.'!$B21)*(Diário!$C$4:$C$941&gt;=L$4)*(Diário!$C$4:$C$941&lt;=EOMONTH(L$4,0))*(Diário!$F$4:$F$941))
+SUMPRODUCT(('Comp.'!$D$5:$D$484=$B21)*('Comp.'!$B$5:$B$484&gt;=L$4)*('Comp.'!$B$5:$B$484&lt;=EOMONTH(L$4,0))*('Comp.'!$E$5:$E$484))</f>
        <v>0</v>
      </c>
      <c r="M21" s="11">
        <f>SUMPRODUCT((Diário!$E$4:$E$941='Analítico Cp.'!$B21)*(Diário!$C$4:$C$941&gt;=M$4)*(Diário!$C$4:$C$941&lt;=EOMONTH(M$4,0))*(Diário!$F$4:$F$941))
+SUMPRODUCT(('Comp.'!$D$5:$D$484=$B21)*('Comp.'!$B$5:$B$484&gt;=M$4)*('Comp.'!$B$5:$B$484&lt;=EOMONTH(M$4,0))*('Comp.'!$E$5:$E$484))</f>
        <v>0</v>
      </c>
      <c r="N21" s="11">
        <f>SUMPRODUCT((Diário!$E$4:$E$941='Analítico Cp.'!$B21)*(Diário!$C$4:$C$941&gt;=N$4)*(Diário!$C$4:$C$941&lt;=EOMONTH(N$4,0))*(Diário!$F$4:$F$941))
+SUMPRODUCT(('Comp.'!$D$5:$D$484=$B21)*('Comp.'!$B$5:$B$484&gt;=N$4)*('Comp.'!$B$5:$B$484&lt;=EOMONTH(N$4,0))*('Comp.'!$E$5:$E$484))</f>
        <v>0</v>
      </c>
      <c r="O21" s="12">
        <f t="shared" ref="O21:O25" si="3">SUM(C21:N21)</f>
        <v>0</v>
      </c>
      <c r="P21" s="95">
        <f t="shared" si="2"/>
        <v>0</v>
      </c>
    </row>
    <row r="22" spans="1:16" ht="23.25" customHeight="1" x14ac:dyDescent="0.25">
      <c r="A22" s="40" t="s">
        <v>90</v>
      </c>
      <c r="B22" s="38" t="s">
        <v>330</v>
      </c>
      <c r="C22" s="11">
        <f>SUMPRODUCT((Diário!$E$4:$E$941='Analítico Cp.'!$B22)*(Diário!$C$4:$C$941&gt;=C$4)*(Diário!$C$4:$C$941&lt;=EOMONTH(C$4,0))*(Diário!$F$4:$F$941))
+SUMPRODUCT(('Comp.'!$D$5:$D$484=$B22)*('Comp.'!$B$5:$B$484&gt;=C$4)*('Comp.'!$B$5:$B$484&lt;=EOMONTH(C$4,0))*('Comp.'!$E$5:$E$484))</f>
        <v>0</v>
      </c>
      <c r="D22" s="11">
        <f>SUMPRODUCT((Diário!$E$4:$E$941='Analítico Cp.'!$B22)*(Diário!$C$4:$C$941&gt;=D$4)*(Diário!$C$4:$C$941&lt;=EOMONTH(D$4,0))*(Diário!$F$4:$F$941))
+SUMPRODUCT(('Comp.'!$D$5:$D$484=$B22)*('Comp.'!$B$5:$B$484&gt;=D$4)*('Comp.'!$B$5:$B$484&lt;=EOMONTH(D$4,0))*('Comp.'!$E$5:$E$484))</f>
        <v>0</v>
      </c>
      <c r="E22" s="11">
        <f>SUMPRODUCT((Diário!$E$4:$E$941='Analítico Cp.'!$B22)*(Diário!$C$4:$C$941&gt;=E$4)*(Diário!$C$4:$C$941&lt;=EOMONTH(E$4,0))*(Diário!$F$4:$F$941))
+SUMPRODUCT(('Comp.'!$D$5:$D$484=$B22)*('Comp.'!$B$5:$B$484&gt;=E$4)*('Comp.'!$B$5:$B$484&lt;=EOMONTH(E$4,0))*('Comp.'!$E$5:$E$484))</f>
        <v>0</v>
      </c>
      <c r="F22" s="11">
        <f>SUMPRODUCT((Diário!$E$4:$E$941='Analítico Cp.'!$B22)*(Diário!$C$4:$C$941&gt;=F$4)*(Diário!$C$4:$C$941&lt;=EOMONTH(F$4,0))*(Diário!$F$4:$F$941))
+SUMPRODUCT(('Comp.'!$D$5:$D$484=$B22)*('Comp.'!$B$5:$B$484&gt;=F$4)*('Comp.'!$B$5:$B$484&lt;=EOMONTH(F$4,0))*('Comp.'!$E$5:$E$484))</f>
        <v>0</v>
      </c>
      <c r="G22" s="11">
        <f>SUMPRODUCT((Diário!$E$4:$E$941='Analítico Cp.'!$B22)*(Diário!$C$4:$C$941&gt;=G$4)*(Diário!$C$4:$C$941&lt;=EOMONTH(G$4,0))*(Diário!$F$4:$F$941))
+SUMPRODUCT(('Comp.'!$D$5:$D$484=$B22)*('Comp.'!$B$5:$B$484&gt;=G$4)*('Comp.'!$B$5:$B$484&lt;=EOMONTH(G$4,0))*('Comp.'!$E$5:$E$484))</f>
        <v>0</v>
      </c>
      <c r="H22" s="11">
        <f>SUMPRODUCT((Diário!$E$4:$E$941='Analítico Cp.'!$B22)*(Diário!$C$4:$C$941&gt;=H$4)*(Diário!$C$4:$C$941&lt;=EOMONTH(H$4,0))*(Diário!$F$4:$F$941))
+SUMPRODUCT(('Comp.'!$D$5:$D$484=$B22)*('Comp.'!$B$5:$B$484&gt;=H$4)*('Comp.'!$B$5:$B$484&lt;=EOMONTH(H$4,0))*('Comp.'!$E$5:$E$484))</f>
        <v>0</v>
      </c>
      <c r="I22" s="11">
        <f>SUMPRODUCT((Diário!$E$4:$E$941='Analítico Cp.'!$B22)*(Diário!$C$4:$C$941&gt;=I$4)*(Diário!$C$4:$C$941&lt;=EOMONTH(I$4,0))*(Diário!$F$4:$F$941))
+SUMPRODUCT(('Comp.'!$D$5:$D$484=$B22)*('Comp.'!$B$5:$B$484&gt;=I$4)*('Comp.'!$B$5:$B$484&lt;=EOMONTH(I$4,0))*('Comp.'!$E$5:$E$484))</f>
        <v>0</v>
      </c>
      <c r="J22" s="11">
        <f>SUMPRODUCT((Diário!$E$4:$E$941='Analítico Cp.'!$B22)*(Diário!$C$4:$C$941&gt;=J$4)*(Diário!$C$4:$C$941&lt;=EOMONTH(J$4,0))*(Diário!$F$4:$F$941))
+SUMPRODUCT(('Comp.'!$D$5:$D$484=$B22)*('Comp.'!$B$5:$B$484&gt;=J$4)*('Comp.'!$B$5:$B$484&lt;=EOMONTH(J$4,0))*('Comp.'!$E$5:$E$484))</f>
        <v>0</v>
      </c>
      <c r="K22" s="11">
        <f>SUMPRODUCT((Diário!$E$4:$E$941='Analítico Cp.'!$B22)*(Diário!$C$4:$C$941&gt;=K$4)*(Diário!$C$4:$C$941&lt;=EOMONTH(K$4,0))*(Diário!$F$4:$F$941))
+SUMPRODUCT(('Comp.'!$D$5:$D$484=$B22)*('Comp.'!$B$5:$B$484&gt;=K$4)*('Comp.'!$B$5:$B$484&lt;=EOMONTH(K$4,0))*('Comp.'!$E$5:$E$484))</f>
        <v>0</v>
      </c>
      <c r="L22" s="11">
        <f>SUMPRODUCT((Diário!$E$4:$E$941='Analítico Cp.'!$B22)*(Diário!$C$4:$C$941&gt;=L$4)*(Diário!$C$4:$C$941&lt;=EOMONTH(L$4,0))*(Diário!$F$4:$F$941))
+SUMPRODUCT(('Comp.'!$D$5:$D$484=$B22)*('Comp.'!$B$5:$B$484&gt;=L$4)*('Comp.'!$B$5:$B$484&lt;=EOMONTH(L$4,0))*('Comp.'!$E$5:$E$484))</f>
        <v>0</v>
      </c>
      <c r="M22" s="11">
        <f>SUMPRODUCT((Diário!$E$4:$E$941='Analítico Cp.'!$B22)*(Diário!$C$4:$C$941&gt;=M$4)*(Diário!$C$4:$C$941&lt;=EOMONTH(M$4,0))*(Diário!$F$4:$F$941))
+SUMPRODUCT(('Comp.'!$D$5:$D$484=$B22)*('Comp.'!$B$5:$B$484&gt;=M$4)*('Comp.'!$B$5:$B$484&lt;=EOMONTH(M$4,0))*('Comp.'!$E$5:$E$484))</f>
        <v>0</v>
      </c>
      <c r="N22" s="11">
        <f>SUMPRODUCT((Diário!$E$4:$E$941='Analítico Cp.'!$B22)*(Diário!$C$4:$C$941&gt;=N$4)*(Diário!$C$4:$C$941&lt;=EOMONTH(N$4,0))*(Diário!$F$4:$F$941))
+SUMPRODUCT(('Comp.'!$D$5:$D$484=$B22)*('Comp.'!$B$5:$B$484&gt;=N$4)*('Comp.'!$B$5:$B$484&lt;=EOMONTH(N$4,0))*('Comp.'!$E$5:$E$484))</f>
        <v>0</v>
      </c>
      <c r="O22" s="12">
        <f t="shared" si="3"/>
        <v>0</v>
      </c>
      <c r="P22" s="95">
        <f t="shared" si="2"/>
        <v>0</v>
      </c>
    </row>
    <row r="23" spans="1:16" ht="23.25" customHeight="1" x14ac:dyDescent="0.25">
      <c r="A23" s="40" t="s">
        <v>331</v>
      </c>
      <c r="B23" s="38" t="s">
        <v>332</v>
      </c>
      <c r="C23" s="11">
        <f>SUMPRODUCT((Diário!$E$4:$E$941='Analítico Cp.'!$B23)*(Diário!$C$4:$C$941&gt;=C$4)*(Diário!$C$4:$C$941&lt;=EOMONTH(C$4,0))*(Diário!$F$4:$F$941))
+SUMPRODUCT(('Comp.'!$D$5:$D$484=$B23)*('Comp.'!$B$5:$B$484&gt;=C$4)*('Comp.'!$B$5:$B$484&lt;=EOMONTH(C$4,0))*('Comp.'!$E$5:$E$484))</f>
        <v>0</v>
      </c>
      <c r="D23" s="11">
        <f>SUMPRODUCT((Diário!$E$4:$E$941='Analítico Cp.'!$B23)*(Diário!$C$4:$C$941&gt;=D$4)*(Diário!$C$4:$C$941&lt;=EOMONTH(D$4,0))*(Diário!$F$4:$F$941))
+SUMPRODUCT(('Comp.'!$D$5:$D$484=$B23)*('Comp.'!$B$5:$B$484&gt;=D$4)*('Comp.'!$B$5:$B$484&lt;=EOMONTH(D$4,0))*('Comp.'!$E$5:$E$484))</f>
        <v>0</v>
      </c>
      <c r="E23" s="11">
        <f>SUMPRODUCT((Diário!$E$4:$E$941='Analítico Cp.'!$B23)*(Diário!$C$4:$C$941&gt;=E$4)*(Diário!$C$4:$C$941&lt;=EOMONTH(E$4,0))*(Diário!$F$4:$F$941))
+SUMPRODUCT(('Comp.'!$D$5:$D$484=$B23)*('Comp.'!$B$5:$B$484&gt;=E$4)*('Comp.'!$B$5:$B$484&lt;=EOMONTH(E$4,0))*('Comp.'!$E$5:$E$484))</f>
        <v>0</v>
      </c>
      <c r="F23" s="11">
        <f>SUMPRODUCT((Diário!$E$4:$E$941='Analítico Cp.'!$B23)*(Diário!$C$4:$C$941&gt;=F$4)*(Diário!$C$4:$C$941&lt;=EOMONTH(F$4,0))*(Diário!$F$4:$F$941))
+SUMPRODUCT(('Comp.'!$D$5:$D$484=$B23)*('Comp.'!$B$5:$B$484&gt;=F$4)*('Comp.'!$B$5:$B$484&lt;=EOMONTH(F$4,0))*('Comp.'!$E$5:$E$484))</f>
        <v>0</v>
      </c>
      <c r="G23" s="11">
        <f>SUMPRODUCT((Diário!$E$4:$E$941='Analítico Cp.'!$B23)*(Diário!$C$4:$C$941&gt;=G$4)*(Diário!$C$4:$C$941&lt;=EOMONTH(G$4,0))*(Diário!$F$4:$F$941))
+SUMPRODUCT(('Comp.'!$D$5:$D$484=$B23)*('Comp.'!$B$5:$B$484&gt;=G$4)*('Comp.'!$B$5:$B$484&lt;=EOMONTH(G$4,0))*('Comp.'!$E$5:$E$484))</f>
        <v>0</v>
      </c>
      <c r="H23" s="11">
        <f>SUMPRODUCT((Diário!$E$4:$E$941='Analítico Cp.'!$B23)*(Diário!$C$4:$C$941&gt;=H$4)*(Diário!$C$4:$C$941&lt;=EOMONTH(H$4,0))*(Diário!$F$4:$F$941))
+SUMPRODUCT(('Comp.'!$D$5:$D$484=$B23)*('Comp.'!$B$5:$B$484&gt;=H$4)*('Comp.'!$B$5:$B$484&lt;=EOMONTH(H$4,0))*('Comp.'!$E$5:$E$484))</f>
        <v>0</v>
      </c>
      <c r="I23" s="11">
        <f>SUMPRODUCT((Diário!$E$4:$E$941='Analítico Cp.'!$B23)*(Diário!$C$4:$C$941&gt;=I$4)*(Diário!$C$4:$C$941&lt;=EOMONTH(I$4,0))*(Diário!$F$4:$F$941))
+SUMPRODUCT(('Comp.'!$D$5:$D$484=$B23)*('Comp.'!$B$5:$B$484&gt;=I$4)*('Comp.'!$B$5:$B$484&lt;=EOMONTH(I$4,0))*('Comp.'!$E$5:$E$484))</f>
        <v>0</v>
      </c>
      <c r="J23" s="11">
        <f>SUMPRODUCT((Diário!$E$4:$E$941='Analítico Cp.'!$B23)*(Diário!$C$4:$C$941&gt;=J$4)*(Diário!$C$4:$C$941&lt;=EOMONTH(J$4,0))*(Diário!$F$4:$F$941))
+SUMPRODUCT(('Comp.'!$D$5:$D$484=$B23)*('Comp.'!$B$5:$B$484&gt;=J$4)*('Comp.'!$B$5:$B$484&lt;=EOMONTH(J$4,0))*('Comp.'!$E$5:$E$484))</f>
        <v>0</v>
      </c>
      <c r="K23" s="11">
        <f>SUMPRODUCT((Diário!$E$4:$E$941='Analítico Cp.'!$B23)*(Diário!$C$4:$C$941&gt;=K$4)*(Diário!$C$4:$C$941&lt;=EOMONTH(K$4,0))*(Diário!$F$4:$F$941))
+SUMPRODUCT(('Comp.'!$D$5:$D$484=$B23)*('Comp.'!$B$5:$B$484&gt;=K$4)*('Comp.'!$B$5:$B$484&lt;=EOMONTH(K$4,0))*('Comp.'!$E$5:$E$484))</f>
        <v>0</v>
      </c>
      <c r="L23" s="11">
        <f>SUMPRODUCT((Diário!$E$4:$E$941='Analítico Cp.'!$B23)*(Diário!$C$4:$C$941&gt;=L$4)*(Diário!$C$4:$C$941&lt;=EOMONTH(L$4,0))*(Diário!$F$4:$F$941))
+SUMPRODUCT(('Comp.'!$D$5:$D$484=$B23)*('Comp.'!$B$5:$B$484&gt;=L$4)*('Comp.'!$B$5:$B$484&lt;=EOMONTH(L$4,0))*('Comp.'!$E$5:$E$484))</f>
        <v>0</v>
      </c>
      <c r="M23" s="11">
        <f>SUMPRODUCT((Diário!$E$4:$E$941='Analítico Cp.'!$B23)*(Diário!$C$4:$C$941&gt;=M$4)*(Diário!$C$4:$C$941&lt;=EOMONTH(M$4,0))*(Diário!$F$4:$F$941))
+SUMPRODUCT(('Comp.'!$D$5:$D$484=$B23)*('Comp.'!$B$5:$B$484&gt;=M$4)*('Comp.'!$B$5:$B$484&lt;=EOMONTH(M$4,0))*('Comp.'!$E$5:$E$484))</f>
        <v>0</v>
      </c>
      <c r="N23" s="11">
        <f>SUMPRODUCT((Diário!$E$4:$E$941='Analítico Cp.'!$B23)*(Diário!$C$4:$C$941&gt;=N$4)*(Diário!$C$4:$C$941&lt;=EOMONTH(N$4,0))*(Diário!$F$4:$F$941))
+SUMPRODUCT(('Comp.'!$D$5:$D$484=$B23)*('Comp.'!$B$5:$B$484&gt;=N$4)*('Comp.'!$B$5:$B$484&lt;=EOMONTH(N$4,0))*('Comp.'!$E$5:$E$484))</f>
        <v>0</v>
      </c>
      <c r="O23" s="12">
        <f t="shared" si="3"/>
        <v>0</v>
      </c>
      <c r="P23" s="95">
        <f t="shared" si="2"/>
        <v>0</v>
      </c>
    </row>
    <row r="24" spans="1:16" ht="23.25" customHeight="1" x14ac:dyDescent="0.25">
      <c r="A24" s="40" t="s">
        <v>333</v>
      </c>
      <c r="B24" s="38" t="s">
        <v>334</v>
      </c>
      <c r="C24" s="11">
        <f>SUMPRODUCT((Diário!$E$4:$E$941='Analítico Cp.'!$B24)*(Diário!$C$4:$C$941&gt;=C$4)*(Diário!$C$4:$C$941&lt;=EOMONTH(C$4,0))*(Diário!$F$4:$F$941))
+SUMPRODUCT(('Comp.'!$D$5:$D$484=$B24)*('Comp.'!$B$5:$B$484&gt;=C$4)*('Comp.'!$B$5:$B$484&lt;=EOMONTH(C$4,0))*('Comp.'!$E$5:$E$484))</f>
        <v>0</v>
      </c>
      <c r="D24" s="11">
        <f>SUMPRODUCT((Diário!$E$4:$E$941='Analítico Cp.'!$B24)*(Diário!$C$4:$C$941&gt;=D$4)*(Diário!$C$4:$C$941&lt;=EOMONTH(D$4,0))*(Diário!$F$4:$F$941))
+SUMPRODUCT(('Comp.'!$D$5:$D$484=$B24)*('Comp.'!$B$5:$B$484&gt;=D$4)*('Comp.'!$B$5:$B$484&lt;=EOMONTH(D$4,0))*('Comp.'!$E$5:$E$484))</f>
        <v>0</v>
      </c>
      <c r="E24" s="11">
        <f>SUMPRODUCT((Diário!$E$4:$E$941='Analítico Cp.'!$B24)*(Diário!$C$4:$C$941&gt;=E$4)*(Diário!$C$4:$C$941&lt;=EOMONTH(E$4,0))*(Diário!$F$4:$F$941))
+SUMPRODUCT(('Comp.'!$D$5:$D$484=$B24)*('Comp.'!$B$5:$B$484&gt;=E$4)*('Comp.'!$B$5:$B$484&lt;=EOMONTH(E$4,0))*('Comp.'!$E$5:$E$484))</f>
        <v>0</v>
      </c>
      <c r="F24" s="11">
        <f>SUMPRODUCT((Diário!$E$4:$E$941='Analítico Cp.'!$B24)*(Diário!$C$4:$C$941&gt;=F$4)*(Diário!$C$4:$C$941&lt;=EOMONTH(F$4,0))*(Diário!$F$4:$F$941))
+SUMPRODUCT(('Comp.'!$D$5:$D$484=$B24)*('Comp.'!$B$5:$B$484&gt;=F$4)*('Comp.'!$B$5:$B$484&lt;=EOMONTH(F$4,0))*('Comp.'!$E$5:$E$484))</f>
        <v>0</v>
      </c>
      <c r="G24" s="11">
        <f>SUMPRODUCT((Diário!$E$4:$E$941='Analítico Cp.'!$B24)*(Diário!$C$4:$C$941&gt;=G$4)*(Diário!$C$4:$C$941&lt;=EOMONTH(G$4,0))*(Diário!$F$4:$F$941))
+SUMPRODUCT(('Comp.'!$D$5:$D$484=$B24)*('Comp.'!$B$5:$B$484&gt;=G$4)*('Comp.'!$B$5:$B$484&lt;=EOMONTH(G$4,0))*('Comp.'!$E$5:$E$484))</f>
        <v>0</v>
      </c>
      <c r="H24" s="11">
        <f>SUMPRODUCT((Diário!$E$4:$E$941='Analítico Cp.'!$B24)*(Diário!$C$4:$C$941&gt;=H$4)*(Diário!$C$4:$C$941&lt;=EOMONTH(H$4,0))*(Diário!$F$4:$F$941))
+SUMPRODUCT(('Comp.'!$D$5:$D$484=$B24)*('Comp.'!$B$5:$B$484&gt;=H$4)*('Comp.'!$B$5:$B$484&lt;=EOMONTH(H$4,0))*('Comp.'!$E$5:$E$484))</f>
        <v>0</v>
      </c>
      <c r="I24" s="11">
        <f>SUMPRODUCT((Diário!$E$4:$E$941='Analítico Cp.'!$B24)*(Diário!$C$4:$C$941&gt;=I$4)*(Diário!$C$4:$C$941&lt;=EOMONTH(I$4,0))*(Diário!$F$4:$F$941))
+SUMPRODUCT(('Comp.'!$D$5:$D$484=$B24)*('Comp.'!$B$5:$B$484&gt;=I$4)*('Comp.'!$B$5:$B$484&lt;=EOMONTH(I$4,0))*('Comp.'!$E$5:$E$484))</f>
        <v>0</v>
      </c>
      <c r="J24" s="11">
        <f>SUMPRODUCT((Diário!$E$4:$E$941='Analítico Cp.'!$B24)*(Diário!$C$4:$C$941&gt;=J$4)*(Diário!$C$4:$C$941&lt;=EOMONTH(J$4,0))*(Diário!$F$4:$F$941))
+SUMPRODUCT(('Comp.'!$D$5:$D$484=$B24)*('Comp.'!$B$5:$B$484&gt;=J$4)*('Comp.'!$B$5:$B$484&lt;=EOMONTH(J$4,0))*('Comp.'!$E$5:$E$484))</f>
        <v>0</v>
      </c>
      <c r="K24" s="11">
        <f>SUMPRODUCT((Diário!$E$4:$E$941='Analítico Cp.'!$B24)*(Diário!$C$4:$C$941&gt;=K$4)*(Diário!$C$4:$C$941&lt;=EOMONTH(K$4,0))*(Diário!$F$4:$F$941))
+SUMPRODUCT(('Comp.'!$D$5:$D$484=$B24)*('Comp.'!$B$5:$B$484&gt;=K$4)*('Comp.'!$B$5:$B$484&lt;=EOMONTH(K$4,0))*('Comp.'!$E$5:$E$484))</f>
        <v>0</v>
      </c>
      <c r="L24" s="11">
        <f>SUMPRODUCT((Diário!$E$4:$E$941='Analítico Cp.'!$B24)*(Diário!$C$4:$C$941&gt;=L$4)*(Diário!$C$4:$C$941&lt;=EOMONTH(L$4,0))*(Diário!$F$4:$F$941))
+SUMPRODUCT(('Comp.'!$D$5:$D$484=$B24)*('Comp.'!$B$5:$B$484&gt;=L$4)*('Comp.'!$B$5:$B$484&lt;=EOMONTH(L$4,0))*('Comp.'!$E$5:$E$484))</f>
        <v>0</v>
      </c>
      <c r="M24" s="11">
        <f>SUMPRODUCT((Diário!$E$4:$E$941='Analítico Cp.'!$B24)*(Diário!$C$4:$C$941&gt;=M$4)*(Diário!$C$4:$C$941&lt;=EOMONTH(M$4,0))*(Diário!$F$4:$F$941))
+SUMPRODUCT(('Comp.'!$D$5:$D$484=$B24)*('Comp.'!$B$5:$B$484&gt;=M$4)*('Comp.'!$B$5:$B$484&lt;=EOMONTH(M$4,0))*('Comp.'!$E$5:$E$484))</f>
        <v>0</v>
      </c>
      <c r="N24" s="11">
        <f>SUMPRODUCT((Diário!$E$4:$E$941='Analítico Cp.'!$B24)*(Diário!$C$4:$C$941&gt;=N$4)*(Diário!$C$4:$C$941&lt;=EOMONTH(N$4,0))*(Diário!$F$4:$F$941))
+SUMPRODUCT(('Comp.'!$D$5:$D$484=$B24)*('Comp.'!$B$5:$B$484&gt;=N$4)*('Comp.'!$B$5:$B$484&lt;=EOMONTH(N$4,0))*('Comp.'!$E$5:$E$484))</f>
        <v>0</v>
      </c>
      <c r="O24" s="12">
        <f t="shared" si="3"/>
        <v>0</v>
      </c>
      <c r="P24" s="95">
        <f t="shared" si="2"/>
        <v>0</v>
      </c>
    </row>
    <row r="25" spans="1:16" ht="23.25" customHeight="1" x14ac:dyDescent="0.25">
      <c r="A25" s="40" t="s">
        <v>335</v>
      </c>
      <c r="B25" s="38" t="s">
        <v>80</v>
      </c>
      <c r="C25" s="11">
        <f>SUMPRODUCT((Diário!$E$4:$E$941='Analítico Cp.'!$B25)*(Diário!$C$4:$C$941&gt;=C$4)*(Diário!$C$4:$C$941&lt;=EOMONTH(C$4,0))*(Diário!$F$4:$F$941))
+SUMPRODUCT(('Comp.'!$D$5:$D$484=$B25)*('Comp.'!$B$5:$B$484&gt;=C$4)*('Comp.'!$B$5:$B$484&lt;=EOMONTH(C$4,0))*('Comp.'!$E$5:$E$484))</f>
        <v>0</v>
      </c>
      <c r="D25" s="11">
        <f>SUMPRODUCT((Diário!$E$4:$E$941='Analítico Cp.'!$B25)*(Diário!$C$4:$C$941&gt;=D$4)*(Diário!$C$4:$C$941&lt;=EOMONTH(D$4,0))*(Diário!$F$4:$F$941))
+SUMPRODUCT(('Comp.'!$D$5:$D$484=$B25)*('Comp.'!$B$5:$B$484&gt;=D$4)*('Comp.'!$B$5:$B$484&lt;=EOMONTH(D$4,0))*('Comp.'!$E$5:$E$484))</f>
        <v>0</v>
      </c>
      <c r="E25" s="11">
        <f>SUMPRODUCT((Diário!$E$4:$E$941='Analítico Cp.'!$B25)*(Diário!$C$4:$C$941&gt;=E$4)*(Diário!$C$4:$C$941&lt;=EOMONTH(E$4,0))*(Diário!$F$4:$F$941))
+SUMPRODUCT(('Comp.'!$D$5:$D$484=$B25)*('Comp.'!$B$5:$B$484&gt;=E$4)*('Comp.'!$B$5:$B$484&lt;=EOMONTH(E$4,0))*('Comp.'!$E$5:$E$484))</f>
        <v>0</v>
      </c>
      <c r="F25" s="11">
        <f>SUMPRODUCT((Diário!$E$4:$E$941='Analítico Cp.'!$B25)*(Diário!$C$4:$C$941&gt;=F$4)*(Diário!$C$4:$C$941&lt;=EOMONTH(F$4,0))*(Diário!$F$4:$F$941))
+SUMPRODUCT(('Comp.'!$D$5:$D$484=$B25)*('Comp.'!$B$5:$B$484&gt;=F$4)*('Comp.'!$B$5:$B$484&lt;=EOMONTH(F$4,0))*('Comp.'!$E$5:$E$484))</f>
        <v>0</v>
      </c>
      <c r="G25" s="11">
        <f>SUMPRODUCT((Diário!$E$4:$E$941='Analítico Cp.'!$B25)*(Diário!$C$4:$C$941&gt;=G$4)*(Diário!$C$4:$C$941&lt;=EOMONTH(G$4,0))*(Diário!$F$4:$F$941))
+SUMPRODUCT(('Comp.'!$D$5:$D$484=$B25)*('Comp.'!$B$5:$B$484&gt;=G$4)*('Comp.'!$B$5:$B$484&lt;=EOMONTH(G$4,0))*('Comp.'!$E$5:$E$484))</f>
        <v>0</v>
      </c>
      <c r="H25" s="11">
        <f>SUMPRODUCT((Diário!$E$4:$E$941='Analítico Cp.'!$B25)*(Diário!$C$4:$C$941&gt;=H$4)*(Diário!$C$4:$C$941&lt;=EOMONTH(H$4,0))*(Diário!$F$4:$F$941))
+SUMPRODUCT(('Comp.'!$D$5:$D$484=$B25)*('Comp.'!$B$5:$B$484&gt;=H$4)*('Comp.'!$B$5:$B$484&lt;=EOMONTH(H$4,0))*('Comp.'!$E$5:$E$484))</f>
        <v>0</v>
      </c>
      <c r="I25" s="11">
        <f>SUMPRODUCT((Diário!$E$4:$E$941='Analítico Cp.'!$B25)*(Diário!$C$4:$C$941&gt;=I$4)*(Diário!$C$4:$C$941&lt;=EOMONTH(I$4,0))*(Diário!$F$4:$F$941))
+SUMPRODUCT(('Comp.'!$D$5:$D$484=$B25)*('Comp.'!$B$5:$B$484&gt;=I$4)*('Comp.'!$B$5:$B$484&lt;=EOMONTH(I$4,0))*('Comp.'!$E$5:$E$484))</f>
        <v>0</v>
      </c>
      <c r="J25" s="11">
        <f>SUMPRODUCT((Diário!$E$4:$E$941='Analítico Cp.'!$B25)*(Diário!$C$4:$C$941&gt;=J$4)*(Diário!$C$4:$C$941&lt;=EOMONTH(J$4,0))*(Diário!$F$4:$F$941))
+SUMPRODUCT(('Comp.'!$D$5:$D$484=$B25)*('Comp.'!$B$5:$B$484&gt;=J$4)*('Comp.'!$B$5:$B$484&lt;=EOMONTH(J$4,0))*('Comp.'!$E$5:$E$484))</f>
        <v>0</v>
      </c>
      <c r="K25" s="11">
        <f>SUMPRODUCT((Diário!$E$4:$E$941='Analítico Cp.'!$B25)*(Diário!$C$4:$C$941&gt;=K$4)*(Diário!$C$4:$C$941&lt;=EOMONTH(K$4,0))*(Diário!$F$4:$F$941))
+SUMPRODUCT(('Comp.'!$D$5:$D$484=$B25)*('Comp.'!$B$5:$B$484&gt;=K$4)*('Comp.'!$B$5:$B$484&lt;=EOMONTH(K$4,0))*('Comp.'!$E$5:$E$484))</f>
        <v>0</v>
      </c>
      <c r="L25" s="11">
        <f>SUMPRODUCT((Diário!$E$4:$E$941='Analítico Cp.'!$B25)*(Diário!$C$4:$C$941&gt;=L$4)*(Diário!$C$4:$C$941&lt;=EOMONTH(L$4,0))*(Diário!$F$4:$F$941))
+SUMPRODUCT(('Comp.'!$D$5:$D$484=$B25)*('Comp.'!$B$5:$B$484&gt;=L$4)*('Comp.'!$B$5:$B$484&lt;=EOMONTH(L$4,0))*('Comp.'!$E$5:$E$484))</f>
        <v>0</v>
      </c>
      <c r="M25" s="11">
        <f>SUMPRODUCT((Diário!$E$4:$E$941='Analítico Cp.'!$B25)*(Diário!$C$4:$C$941&gt;=M$4)*(Diário!$C$4:$C$941&lt;=EOMONTH(M$4,0))*(Diário!$F$4:$F$941))
+SUMPRODUCT(('Comp.'!$D$5:$D$484=$B25)*('Comp.'!$B$5:$B$484&gt;=M$4)*('Comp.'!$B$5:$B$484&lt;=EOMONTH(M$4,0))*('Comp.'!$E$5:$E$484))</f>
        <v>0</v>
      </c>
      <c r="N25" s="11">
        <f>SUMPRODUCT((Diário!$E$4:$E$941='Analítico Cp.'!$B25)*(Diário!$C$4:$C$941&gt;=N$4)*(Diário!$C$4:$C$941&lt;=EOMONTH(N$4,0))*(Diário!$F$4:$F$941))
+SUMPRODUCT(('Comp.'!$D$5:$D$484=$B25)*('Comp.'!$B$5:$B$484&gt;=N$4)*('Comp.'!$B$5:$B$484&lt;=EOMONTH(N$4,0))*('Comp.'!$E$5:$E$484))</f>
        <v>0</v>
      </c>
      <c r="O25" s="12">
        <f t="shared" si="3"/>
        <v>0</v>
      </c>
      <c r="P25" s="95">
        <f t="shared" si="2"/>
        <v>0</v>
      </c>
    </row>
    <row r="26" spans="1:16" ht="23.25" customHeight="1" x14ac:dyDescent="0.25">
      <c r="A26" s="17"/>
      <c r="B26" s="18" t="s">
        <v>91</v>
      </c>
      <c r="C26" s="13">
        <f t="shared" ref="C26:O26" si="4">SUBTOTAL(109,C18:C25)</f>
        <v>29630.22</v>
      </c>
      <c r="D26" s="13">
        <f t="shared" si="4"/>
        <v>29497.32</v>
      </c>
      <c r="E26" s="13">
        <f t="shared" si="4"/>
        <v>32982.1</v>
      </c>
      <c r="F26" s="13">
        <f t="shared" si="4"/>
        <v>22833.48</v>
      </c>
      <c r="G26" s="13">
        <f t="shared" si="4"/>
        <v>0</v>
      </c>
      <c r="H26" s="13">
        <f t="shared" si="4"/>
        <v>0</v>
      </c>
      <c r="I26" s="13">
        <f t="shared" si="4"/>
        <v>0</v>
      </c>
      <c r="J26" s="13">
        <f t="shared" si="4"/>
        <v>0</v>
      </c>
      <c r="K26" s="13">
        <f t="shared" si="4"/>
        <v>0</v>
      </c>
      <c r="L26" s="13">
        <f t="shared" si="4"/>
        <v>0</v>
      </c>
      <c r="M26" s="13">
        <f t="shared" si="4"/>
        <v>0</v>
      </c>
      <c r="N26" s="13">
        <f t="shared" si="4"/>
        <v>0</v>
      </c>
      <c r="O26" s="13">
        <f t="shared" si="4"/>
        <v>114943.12</v>
      </c>
      <c r="P26" s="96">
        <f t="shared" si="2"/>
        <v>0.18572290752161558</v>
      </c>
    </row>
    <row r="27" spans="1:16" s="21" customFormat="1" ht="23.25" customHeight="1" x14ac:dyDescent="0.25">
      <c r="A27" s="217" t="s">
        <v>12</v>
      </c>
      <c r="B27" s="218" t="s">
        <v>7</v>
      </c>
      <c r="C27" s="246"/>
      <c r="D27" s="246"/>
      <c r="E27" s="246"/>
      <c r="F27" s="246"/>
      <c r="G27" s="246"/>
      <c r="H27" s="246"/>
      <c r="I27" s="246"/>
      <c r="J27" s="246"/>
      <c r="K27" s="246"/>
      <c r="L27" s="246"/>
      <c r="M27" s="246"/>
      <c r="N27" s="246"/>
      <c r="O27" s="246"/>
      <c r="P27" s="221"/>
    </row>
    <row r="28" spans="1:16" ht="23.25" customHeight="1" x14ac:dyDescent="0.25">
      <c r="A28" s="40" t="s">
        <v>92</v>
      </c>
      <c r="B28" s="39" t="s">
        <v>228</v>
      </c>
      <c r="C28" s="11">
        <f>SUMPRODUCT((Diário!$E$4:$E$941='Analítico Cp.'!$B28)*(Diário!$C$4:$C$941&gt;=C$4)*(Diário!$C$4:$C$941&lt;=EOMONTH(C$4,0))*(Diário!$F$4:$F$941))
+SUMPRODUCT(('Comp.'!$D$5:$D$484=$B28)*('Comp.'!$B$5:$B$484&gt;=C$4)*('Comp.'!$B$5:$B$484&lt;=EOMONTH(C$4,0))*('Comp.'!$E$5:$E$484))</f>
        <v>0</v>
      </c>
      <c r="D28" s="11">
        <f>SUMPRODUCT((Diário!$E$4:$E$941='Analítico Cp.'!$B28)*(Diário!$C$4:$C$941&gt;=D$4)*(Diário!$C$4:$C$941&lt;=EOMONTH(D$4,0))*(Diário!$F$4:$F$941))
+SUMPRODUCT(('Comp.'!$D$5:$D$484=$B28)*('Comp.'!$B$5:$B$484&gt;=D$4)*('Comp.'!$B$5:$B$484&lt;=EOMONTH(D$4,0))*('Comp.'!$E$5:$E$484))</f>
        <v>0</v>
      </c>
      <c r="E28" s="11">
        <f>SUMPRODUCT((Diário!$E$4:$E$941='Analítico Cp.'!$B28)*(Diário!$C$4:$C$941&gt;=E$4)*(Diário!$C$4:$C$941&lt;=EOMONTH(E$4,0))*(Diário!$F$4:$F$941))
+SUMPRODUCT(('Comp.'!$D$5:$D$484=$B28)*('Comp.'!$B$5:$B$484&gt;=E$4)*('Comp.'!$B$5:$B$484&lt;=EOMONTH(E$4,0))*('Comp.'!$E$5:$E$484))</f>
        <v>0</v>
      </c>
      <c r="F28" s="11">
        <f>SUMPRODUCT((Diário!$E$4:$E$941='Analítico Cp.'!$B28)*(Diário!$C$4:$C$941&gt;=F$4)*(Diário!$C$4:$C$941&lt;=EOMONTH(F$4,0))*(Diário!$F$4:$F$941))
+SUMPRODUCT(('Comp.'!$D$5:$D$484=$B28)*('Comp.'!$B$5:$B$484&gt;=F$4)*('Comp.'!$B$5:$B$484&lt;=EOMONTH(F$4,0))*('Comp.'!$E$5:$E$484))</f>
        <v>0</v>
      </c>
      <c r="G28" s="11">
        <f>SUMPRODUCT((Diário!$E$4:$E$941='Analítico Cp.'!$B28)*(Diário!$C$4:$C$941&gt;=G$4)*(Diário!$C$4:$C$941&lt;=EOMONTH(G$4,0))*(Diário!$F$4:$F$941))
+SUMPRODUCT(('Comp.'!$D$5:$D$484=$B28)*('Comp.'!$B$5:$B$484&gt;=G$4)*('Comp.'!$B$5:$B$484&lt;=EOMONTH(G$4,0))*('Comp.'!$E$5:$E$484))</f>
        <v>0</v>
      </c>
      <c r="H28" s="11">
        <f>SUMPRODUCT((Diário!$E$4:$E$941='Analítico Cp.'!$B28)*(Diário!$C$4:$C$941&gt;=H$4)*(Diário!$C$4:$C$941&lt;=EOMONTH(H$4,0))*(Diário!$F$4:$F$941))
+SUMPRODUCT(('Comp.'!$D$5:$D$484=$B28)*('Comp.'!$B$5:$B$484&gt;=H$4)*('Comp.'!$B$5:$B$484&lt;=EOMONTH(H$4,0))*('Comp.'!$E$5:$E$484))</f>
        <v>0</v>
      </c>
      <c r="I28" s="11">
        <f>SUMPRODUCT((Diário!$E$4:$E$941='Analítico Cp.'!$B28)*(Diário!$C$4:$C$941&gt;=I$4)*(Diário!$C$4:$C$941&lt;=EOMONTH(I$4,0))*(Diário!$F$4:$F$941))
+SUMPRODUCT(('Comp.'!$D$5:$D$484=$B28)*('Comp.'!$B$5:$B$484&gt;=I$4)*('Comp.'!$B$5:$B$484&lt;=EOMONTH(I$4,0))*('Comp.'!$E$5:$E$484))</f>
        <v>0</v>
      </c>
      <c r="J28" s="11">
        <f>SUMPRODUCT((Diário!$E$4:$E$941='Analítico Cp.'!$B28)*(Diário!$C$4:$C$941&gt;=J$4)*(Diário!$C$4:$C$941&lt;=EOMONTH(J$4,0))*(Diário!$F$4:$F$941))
+SUMPRODUCT(('Comp.'!$D$5:$D$484=$B28)*('Comp.'!$B$5:$B$484&gt;=J$4)*('Comp.'!$B$5:$B$484&lt;=EOMONTH(J$4,0))*('Comp.'!$E$5:$E$484))</f>
        <v>0</v>
      </c>
      <c r="K28" s="11">
        <f>SUMPRODUCT((Diário!$E$4:$E$941='Analítico Cp.'!$B28)*(Diário!$C$4:$C$941&gt;=K$4)*(Diário!$C$4:$C$941&lt;=EOMONTH(K$4,0))*(Diário!$F$4:$F$941))
+SUMPRODUCT(('Comp.'!$D$5:$D$484=$B28)*('Comp.'!$B$5:$B$484&gt;=K$4)*('Comp.'!$B$5:$B$484&lt;=EOMONTH(K$4,0))*('Comp.'!$E$5:$E$484))</f>
        <v>0</v>
      </c>
      <c r="L28" s="11">
        <f>SUMPRODUCT((Diário!$E$4:$E$941='Analítico Cp.'!$B28)*(Diário!$C$4:$C$941&gt;=L$4)*(Diário!$C$4:$C$941&lt;=EOMONTH(L$4,0))*(Diário!$F$4:$F$941))
+SUMPRODUCT(('Comp.'!$D$5:$D$484=$B28)*('Comp.'!$B$5:$B$484&gt;=L$4)*('Comp.'!$B$5:$B$484&lt;=EOMONTH(L$4,0))*('Comp.'!$E$5:$E$484))</f>
        <v>0</v>
      </c>
      <c r="M28" s="11">
        <f>SUMPRODUCT((Diário!$E$4:$E$941='Analítico Cp.'!$B28)*(Diário!$C$4:$C$941&gt;=M$4)*(Diário!$C$4:$C$941&lt;=EOMONTH(M$4,0))*(Diário!$F$4:$F$941))
+SUMPRODUCT(('Comp.'!$D$5:$D$484=$B28)*('Comp.'!$B$5:$B$484&gt;=M$4)*('Comp.'!$B$5:$B$484&lt;=EOMONTH(M$4,0))*('Comp.'!$E$5:$E$484))</f>
        <v>0</v>
      </c>
      <c r="N28" s="11">
        <f>SUMPRODUCT((Diário!$E$4:$E$941='Analítico Cp.'!$B28)*(Diário!$C$4:$C$941&gt;=N$4)*(Diário!$C$4:$C$941&lt;=EOMONTH(N$4,0))*(Diário!$F$4:$F$941))
+SUMPRODUCT(('Comp.'!$D$5:$D$484=$B28)*('Comp.'!$B$5:$B$484&gt;=N$4)*('Comp.'!$B$5:$B$484&lt;=EOMONTH(N$4,0))*('Comp.'!$E$5:$E$484))</f>
        <v>0</v>
      </c>
      <c r="O28" s="12">
        <f>SUM(C28:N28)</f>
        <v>0</v>
      </c>
      <c r="P28" s="95">
        <f>IF($O$139=0,0,O28/$O$139)</f>
        <v>0</v>
      </c>
    </row>
    <row r="29" spans="1:16" ht="23.25" customHeight="1" x14ac:dyDescent="0.25">
      <c r="A29" s="40" t="s">
        <v>229</v>
      </c>
      <c r="B29" s="39" t="s">
        <v>230</v>
      </c>
      <c r="C29" s="11">
        <f>SUMPRODUCT((Diário!$E$4:$E$941='Analítico Cp.'!$B29)*(Diário!$C$4:$C$941&gt;=C$4)*(Diário!$C$4:$C$941&lt;=EOMONTH(C$4,0))*(Diário!$F$4:$F$941))
+SUMPRODUCT(('Comp.'!$D$5:$D$484=$B29)*('Comp.'!$B$5:$B$484&gt;=C$4)*('Comp.'!$B$5:$B$484&lt;=EOMONTH(C$4,0))*('Comp.'!$E$5:$E$484))</f>
        <v>0</v>
      </c>
      <c r="D29" s="11">
        <f>SUMPRODUCT((Diário!$E$4:$E$941='Analítico Cp.'!$B29)*(Diário!$C$4:$C$941&gt;=D$4)*(Diário!$C$4:$C$941&lt;=EOMONTH(D$4,0))*(Diário!$F$4:$F$941))
+SUMPRODUCT(('Comp.'!$D$5:$D$484=$B29)*('Comp.'!$B$5:$B$484&gt;=D$4)*('Comp.'!$B$5:$B$484&lt;=EOMONTH(D$4,0))*('Comp.'!$E$5:$E$484))</f>
        <v>0</v>
      </c>
      <c r="E29" s="11">
        <f>SUMPRODUCT((Diário!$E$4:$E$941='Analítico Cp.'!$B29)*(Diário!$C$4:$C$941&gt;=E$4)*(Diário!$C$4:$C$941&lt;=EOMONTH(E$4,0))*(Diário!$F$4:$F$941))
+SUMPRODUCT(('Comp.'!$D$5:$D$484=$B29)*('Comp.'!$B$5:$B$484&gt;=E$4)*('Comp.'!$B$5:$B$484&lt;=EOMONTH(E$4,0))*('Comp.'!$E$5:$E$484))</f>
        <v>0</v>
      </c>
      <c r="F29" s="11">
        <f>SUMPRODUCT((Diário!$E$4:$E$941='Analítico Cp.'!$B29)*(Diário!$C$4:$C$941&gt;=F$4)*(Diário!$C$4:$C$941&lt;=EOMONTH(F$4,0))*(Diário!$F$4:$F$941))
+SUMPRODUCT(('Comp.'!$D$5:$D$484=$B29)*('Comp.'!$B$5:$B$484&gt;=F$4)*('Comp.'!$B$5:$B$484&lt;=EOMONTH(F$4,0))*('Comp.'!$E$5:$E$484))</f>
        <v>0</v>
      </c>
      <c r="G29" s="11">
        <f>SUMPRODUCT((Diário!$E$4:$E$941='Analítico Cp.'!$B29)*(Diário!$C$4:$C$941&gt;=G$4)*(Diário!$C$4:$C$941&lt;=EOMONTH(G$4,0))*(Diário!$F$4:$F$941))
+SUMPRODUCT(('Comp.'!$D$5:$D$484=$B29)*('Comp.'!$B$5:$B$484&gt;=G$4)*('Comp.'!$B$5:$B$484&lt;=EOMONTH(G$4,0))*('Comp.'!$E$5:$E$484))</f>
        <v>0</v>
      </c>
      <c r="H29" s="11">
        <f>SUMPRODUCT((Diário!$E$4:$E$941='Analítico Cp.'!$B29)*(Diário!$C$4:$C$941&gt;=H$4)*(Diário!$C$4:$C$941&lt;=EOMONTH(H$4,0))*(Diário!$F$4:$F$941))
+SUMPRODUCT(('Comp.'!$D$5:$D$484=$B29)*('Comp.'!$B$5:$B$484&gt;=H$4)*('Comp.'!$B$5:$B$484&lt;=EOMONTH(H$4,0))*('Comp.'!$E$5:$E$484))</f>
        <v>0</v>
      </c>
      <c r="I29" s="11">
        <f>SUMPRODUCT((Diário!$E$4:$E$941='Analítico Cp.'!$B29)*(Diário!$C$4:$C$941&gt;=I$4)*(Diário!$C$4:$C$941&lt;=EOMONTH(I$4,0))*(Diário!$F$4:$F$941))
+SUMPRODUCT(('Comp.'!$D$5:$D$484=$B29)*('Comp.'!$B$5:$B$484&gt;=I$4)*('Comp.'!$B$5:$B$484&lt;=EOMONTH(I$4,0))*('Comp.'!$E$5:$E$484))</f>
        <v>0</v>
      </c>
      <c r="J29" s="11">
        <f>SUMPRODUCT((Diário!$E$4:$E$941='Analítico Cp.'!$B29)*(Diário!$C$4:$C$941&gt;=J$4)*(Diário!$C$4:$C$941&lt;=EOMONTH(J$4,0))*(Diário!$F$4:$F$941))
+SUMPRODUCT(('Comp.'!$D$5:$D$484=$B29)*('Comp.'!$B$5:$B$484&gt;=J$4)*('Comp.'!$B$5:$B$484&lt;=EOMONTH(J$4,0))*('Comp.'!$E$5:$E$484))</f>
        <v>0</v>
      </c>
      <c r="K29" s="11">
        <f>SUMPRODUCT((Diário!$E$4:$E$941='Analítico Cp.'!$B29)*(Diário!$C$4:$C$941&gt;=K$4)*(Diário!$C$4:$C$941&lt;=EOMONTH(K$4,0))*(Diário!$F$4:$F$941))
+SUMPRODUCT(('Comp.'!$D$5:$D$484=$B29)*('Comp.'!$B$5:$B$484&gt;=K$4)*('Comp.'!$B$5:$B$484&lt;=EOMONTH(K$4,0))*('Comp.'!$E$5:$E$484))</f>
        <v>0</v>
      </c>
      <c r="L29" s="11">
        <f>SUMPRODUCT((Diário!$E$4:$E$941='Analítico Cp.'!$B29)*(Diário!$C$4:$C$941&gt;=L$4)*(Diário!$C$4:$C$941&lt;=EOMONTH(L$4,0))*(Diário!$F$4:$F$941))
+SUMPRODUCT(('Comp.'!$D$5:$D$484=$B29)*('Comp.'!$B$5:$B$484&gt;=L$4)*('Comp.'!$B$5:$B$484&lt;=EOMONTH(L$4,0))*('Comp.'!$E$5:$E$484))</f>
        <v>0</v>
      </c>
      <c r="M29" s="11">
        <f>SUMPRODUCT((Diário!$E$4:$E$941='Analítico Cp.'!$B29)*(Diário!$C$4:$C$941&gt;=M$4)*(Diário!$C$4:$C$941&lt;=EOMONTH(M$4,0))*(Diário!$F$4:$F$941))
+SUMPRODUCT(('Comp.'!$D$5:$D$484=$B29)*('Comp.'!$B$5:$B$484&gt;=M$4)*('Comp.'!$B$5:$B$484&lt;=EOMONTH(M$4,0))*('Comp.'!$E$5:$E$484))</f>
        <v>0</v>
      </c>
      <c r="N29" s="11">
        <f>SUMPRODUCT((Diário!$E$4:$E$941='Analítico Cp.'!$B29)*(Diário!$C$4:$C$941&gt;=N$4)*(Diário!$C$4:$C$941&lt;=EOMONTH(N$4,0))*(Diário!$F$4:$F$941))
+SUMPRODUCT(('Comp.'!$D$5:$D$484=$B29)*('Comp.'!$B$5:$B$484&gt;=N$4)*('Comp.'!$B$5:$B$484&lt;=EOMONTH(N$4,0))*('Comp.'!$E$5:$E$484))</f>
        <v>0</v>
      </c>
      <c r="O29" s="12">
        <f>SUM(C29:N29)</f>
        <v>0</v>
      </c>
      <c r="P29" s="95">
        <f>IF($O$139=0,0,O29/$O$139)</f>
        <v>0</v>
      </c>
    </row>
    <row r="30" spans="1:16" ht="23.25" customHeight="1" x14ac:dyDescent="0.25">
      <c r="A30" s="17"/>
      <c r="B30" s="18" t="s">
        <v>93</v>
      </c>
      <c r="C30" s="13">
        <f>SUBTOTAL(109,C28:C29)</f>
        <v>0</v>
      </c>
      <c r="D30" s="13">
        <f>SUBTOTAL(109,D28:D29)</f>
        <v>0</v>
      </c>
      <c r="E30" s="13">
        <f>SUBTOTAL(109,E28:E29)</f>
        <v>0</v>
      </c>
      <c r="F30" s="13">
        <f t="shared" ref="F30:N30" si="5">SUBTOTAL(109,F28:F29)</f>
        <v>0</v>
      </c>
      <c r="G30" s="13">
        <f t="shared" si="5"/>
        <v>0</v>
      </c>
      <c r="H30" s="13">
        <f t="shared" si="5"/>
        <v>0</v>
      </c>
      <c r="I30" s="13">
        <f t="shared" si="5"/>
        <v>0</v>
      </c>
      <c r="J30" s="13">
        <f t="shared" si="5"/>
        <v>0</v>
      </c>
      <c r="K30" s="13">
        <f t="shared" si="5"/>
        <v>0</v>
      </c>
      <c r="L30" s="13">
        <f t="shared" si="5"/>
        <v>0</v>
      </c>
      <c r="M30" s="13">
        <f t="shared" si="5"/>
        <v>0</v>
      </c>
      <c r="N30" s="13">
        <f t="shared" si="5"/>
        <v>0</v>
      </c>
      <c r="O30" s="13">
        <f>SUBTOTAL(109,O28:O29)</f>
        <v>0</v>
      </c>
      <c r="P30" s="96">
        <f>IF($O$139=0,0,O30/$O$139)</f>
        <v>0</v>
      </c>
    </row>
    <row r="31" spans="1:16" ht="23.25" customHeight="1" x14ac:dyDescent="0.25">
      <c r="A31" s="202" t="s">
        <v>13</v>
      </c>
      <c r="B31" s="218" t="s">
        <v>34</v>
      </c>
      <c r="C31" s="246"/>
      <c r="D31" s="246"/>
      <c r="E31" s="246"/>
      <c r="F31" s="246"/>
      <c r="G31" s="246"/>
      <c r="H31" s="246"/>
      <c r="I31" s="246"/>
      <c r="J31" s="246"/>
      <c r="K31" s="246"/>
      <c r="L31" s="246"/>
      <c r="M31" s="246"/>
      <c r="N31" s="246"/>
      <c r="O31" s="246"/>
      <c r="P31" s="221"/>
    </row>
    <row r="32" spans="1:16" ht="23.25" customHeight="1" x14ac:dyDescent="0.25">
      <c r="A32" s="40" t="s">
        <v>94</v>
      </c>
      <c r="B32" s="39" t="s">
        <v>231</v>
      </c>
      <c r="C32" s="11">
        <f>'Prov. Pessoal'!C7-'Prov. Pessoal'!C17</f>
        <v>1601.33</v>
      </c>
      <c r="D32" s="11">
        <f>'Prov. Pessoal'!D7-'Prov. Pessoal'!D17</f>
        <v>1601.33</v>
      </c>
      <c r="E32" s="11">
        <f>'Prov. Pessoal'!E7-'Prov. Pessoal'!E17</f>
        <v>1601.33</v>
      </c>
      <c r="F32" s="11">
        <f>'Prov. Pessoal'!F7-'Prov. Pessoal'!F17</f>
        <v>1601.33</v>
      </c>
      <c r="G32" s="11">
        <f>'Prov. Pessoal'!G7-'Prov. Pessoal'!G17</f>
        <v>0</v>
      </c>
      <c r="H32" s="11">
        <f>'Prov. Pessoal'!H7-'Prov. Pessoal'!H17</f>
        <v>0</v>
      </c>
      <c r="I32" s="11">
        <f>'Prov. Pessoal'!I7-'Prov. Pessoal'!I17</f>
        <v>0</v>
      </c>
      <c r="J32" s="11">
        <f>'Prov. Pessoal'!J7-'Prov. Pessoal'!J17</f>
        <v>0</v>
      </c>
      <c r="K32" s="11">
        <f>'Prov. Pessoal'!K7-'Prov. Pessoal'!K17</f>
        <v>0</v>
      </c>
      <c r="L32" s="11">
        <f>'Prov. Pessoal'!L7-'Prov. Pessoal'!L17</f>
        <v>0</v>
      </c>
      <c r="M32" s="11">
        <f>'Prov. Pessoal'!M7-'Prov. Pessoal'!M17</f>
        <v>0</v>
      </c>
      <c r="N32" s="11">
        <f>'Prov. Pessoal'!N7-'Prov. Pessoal'!N17</f>
        <v>0</v>
      </c>
      <c r="O32" s="12">
        <f t="shared" ref="O32:O41" si="6">SUM(C32:N32)</f>
        <v>6405.32</v>
      </c>
      <c r="P32" s="95">
        <f t="shared" ref="P32:P43" si="7">IF($O$139=0,0,O32/$O$139)</f>
        <v>1.0349594251542455E-2</v>
      </c>
    </row>
    <row r="33" spans="1:16" ht="23.25" customHeight="1" x14ac:dyDescent="0.25">
      <c r="A33" s="40" t="s">
        <v>155</v>
      </c>
      <c r="B33" s="39" t="s">
        <v>242</v>
      </c>
      <c r="C33" s="11">
        <f>'Prov. Pessoal'!C8-'Prov. Pessoal'!C18</f>
        <v>0</v>
      </c>
      <c r="D33" s="11">
        <f>'Prov. Pessoal'!D8-'Prov. Pessoal'!D18</f>
        <v>0</v>
      </c>
      <c r="E33" s="11">
        <f>'Prov. Pessoal'!E8-'Prov. Pessoal'!E18</f>
        <v>0</v>
      </c>
      <c r="F33" s="11">
        <f>'Prov. Pessoal'!F8-'Prov. Pessoal'!F18</f>
        <v>0</v>
      </c>
      <c r="G33" s="11">
        <f>'Prov. Pessoal'!G8-'Prov. Pessoal'!G18</f>
        <v>0</v>
      </c>
      <c r="H33" s="11">
        <f>'Prov. Pessoal'!H8-'Prov. Pessoal'!H18</f>
        <v>0</v>
      </c>
      <c r="I33" s="11">
        <f>'Prov. Pessoal'!I8-'Prov. Pessoal'!I18</f>
        <v>0</v>
      </c>
      <c r="J33" s="11">
        <f>'Prov. Pessoal'!J8-'Prov. Pessoal'!J18</f>
        <v>0</v>
      </c>
      <c r="K33" s="11">
        <f>'Prov. Pessoal'!K8-'Prov. Pessoal'!K18</f>
        <v>0</v>
      </c>
      <c r="L33" s="11">
        <f>'Prov. Pessoal'!L8-'Prov. Pessoal'!L18</f>
        <v>0</v>
      </c>
      <c r="M33" s="11">
        <f>'Prov. Pessoal'!M8-'Prov. Pessoal'!M18</f>
        <v>0</v>
      </c>
      <c r="N33" s="11">
        <f>'Prov. Pessoal'!N8-'Prov. Pessoal'!N18</f>
        <v>0</v>
      </c>
      <c r="O33" s="12">
        <f t="shared" si="6"/>
        <v>0</v>
      </c>
      <c r="P33" s="95">
        <f t="shared" si="7"/>
        <v>0</v>
      </c>
    </row>
    <row r="34" spans="1:16" ht="23.25" customHeight="1" x14ac:dyDescent="0.25">
      <c r="A34" s="40" t="s">
        <v>219</v>
      </c>
      <c r="B34" s="39" t="s">
        <v>4</v>
      </c>
      <c r="C34" s="11">
        <f>'Prov. Pessoal'!C9-'Prov. Pessoal'!C19</f>
        <v>2846.81</v>
      </c>
      <c r="D34" s="11">
        <f>'Prov. Pessoal'!D9-'Prov. Pessoal'!D19</f>
        <v>2846.81</v>
      </c>
      <c r="E34" s="11">
        <f>'Prov. Pessoal'!E9-'Prov. Pessoal'!E19</f>
        <v>2846.81</v>
      </c>
      <c r="F34" s="11">
        <f>'Prov. Pessoal'!F9-'Prov. Pessoal'!F19</f>
        <v>2846.81</v>
      </c>
      <c r="G34" s="11">
        <f>'Prov. Pessoal'!G9-'Prov. Pessoal'!G19</f>
        <v>0</v>
      </c>
      <c r="H34" s="11">
        <f>'Prov. Pessoal'!H9-'Prov. Pessoal'!H19</f>
        <v>0</v>
      </c>
      <c r="I34" s="11">
        <f>'Prov. Pessoal'!I9-'Prov. Pessoal'!I19</f>
        <v>0</v>
      </c>
      <c r="J34" s="11">
        <f>'Prov. Pessoal'!J9-'Prov. Pessoal'!J19</f>
        <v>0</v>
      </c>
      <c r="K34" s="11">
        <f>'Prov. Pessoal'!K9-'Prov. Pessoal'!K19</f>
        <v>0</v>
      </c>
      <c r="L34" s="11">
        <f>'Prov. Pessoal'!L9-'Prov. Pessoal'!L19</f>
        <v>0</v>
      </c>
      <c r="M34" s="11">
        <f>'Prov. Pessoal'!M9-'Prov. Pessoal'!M19</f>
        <v>0</v>
      </c>
      <c r="N34" s="11">
        <f>'Prov. Pessoal'!N9-'Prov. Pessoal'!N19</f>
        <v>0</v>
      </c>
      <c r="O34" s="12">
        <f t="shared" si="6"/>
        <v>11387.24</v>
      </c>
      <c r="P34" s="95">
        <f t="shared" si="7"/>
        <v>1.8399285850657629E-2</v>
      </c>
    </row>
    <row r="35" spans="1:16" ht="23.25" customHeight="1" x14ac:dyDescent="0.25">
      <c r="A35" s="40" t="s">
        <v>220</v>
      </c>
      <c r="B35" s="39" t="s">
        <v>10</v>
      </c>
      <c r="C35" s="11">
        <f>'Prov. Pessoal'!C10-'Prov. Pessoal'!C20</f>
        <v>1138.72</v>
      </c>
      <c r="D35" s="11">
        <f>'Prov. Pessoal'!D10-'Prov. Pessoal'!D20</f>
        <v>1138.72</v>
      </c>
      <c r="E35" s="11">
        <f>'Prov. Pessoal'!E10-'Prov. Pessoal'!E20</f>
        <v>1138.72</v>
      </c>
      <c r="F35" s="11">
        <f>'Prov. Pessoal'!F10-'Prov. Pessoal'!F20</f>
        <v>1138.72</v>
      </c>
      <c r="G35" s="11">
        <f>'Prov. Pessoal'!G10-'Prov. Pessoal'!G20</f>
        <v>0</v>
      </c>
      <c r="H35" s="11">
        <f>'Prov. Pessoal'!H10-'Prov. Pessoal'!H20</f>
        <v>0</v>
      </c>
      <c r="I35" s="11">
        <f>'Prov. Pessoal'!I10-'Prov. Pessoal'!I20</f>
        <v>0</v>
      </c>
      <c r="J35" s="11">
        <f>'Prov. Pessoal'!J10-'Prov. Pessoal'!J20</f>
        <v>0</v>
      </c>
      <c r="K35" s="11">
        <f>'Prov. Pessoal'!K10-'Prov. Pessoal'!K20</f>
        <v>0</v>
      </c>
      <c r="L35" s="11">
        <f>'Prov. Pessoal'!L10-'Prov. Pessoal'!L20</f>
        <v>0</v>
      </c>
      <c r="M35" s="11">
        <f>'Prov. Pessoal'!M10-'Prov. Pessoal'!M20</f>
        <v>0</v>
      </c>
      <c r="N35" s="11">
        <f>'Prov. Pessoal'!N10-'Prov. Pessoal'!N20</f>
        <v>0</v>
      </c>
      <c r="O35" s="12">
        <f t="shared" si="6"/>
        <v>4554.88</v>
      </c>
      <c r="P35" s="95">
        <f t="shared" si="7"/>
        <v>7.3596884877673097E-3</v>
      </c>
    </row>
    <row r="36" spans="1:16" ht="23.25" customHeight="1" x14ac:dyDescent="0.25">
      <c r="A36" s="40" t="s">
        <v>221</v>
      </c>
      <c r="B36" s="39" t="s">
        <v>243</v>
      </c>
      <c r="C36" s="11">
        <f>'Prov. Pessoal'!C11-'Prov. Pessoal'!C21</f>
        <v>2691.31</v>
      </c>
      <c r="D36" s="11">
        <f>'Prov. Pessoal'!D11-'Prov. Pessoal'!D21</f>
        <v>2691.31</v>
      </c>
      <c r="E36" s="11">
        <f>'Prov. Pessoal'!E11-'Prov. Pessoal'!E21</f>
        <v>2691.31</v>
      </c>
      <c r="F36" s="11">
        <f>'Prov. Pessoal'!F11-'Prov. Pessoal'!F21</f>
        <v>2691.31</v>
      </c>
      <c r="G36" s="11">
        <f>'Prov. Pessoal'!G11-'Prov. Pessoal'!G21</f>
        <v>0</v>
      </c>
      <c r="H36" s="11">
        <f>'Prov. Pessoal'!H11-'Prov. Pessoal'!H21</f>
        <v>0</v>
      </c>
      <c r="I36" s="11">
        <f>'Prov. Pessoal'!I11-'Prov. Pessoal'!I21</f>
        <v>0</v>
      </c>
      <c r="J36" s="11">
        <f>'Prov. Pessoal'!J11-'Prov. Pessoal'!J21</f>
        <v>0</v>
      </c>
      <c r="K36" s="11">
        <f>'Prov. Pessoal'!K11-'Prov. Pessoal'!K21</f>
        <v>0</v>
      </c>
      <c r="L36" s="11">
        <f>'Prov. Pessoal'!L11-'Prov. Pessoal'!L21</f>
        <v>0</v>
      </c>
      <c r="M36" s="11">
        <f>'Prov. Pessoal'!M11-'Prov. Pessoal'!M21</f>
        <v>0</v>
      </c>
      <c r="N36" s="11">
        <f>'Prov. Pessoal'!N11-'Prov. Pessoal'!N21</f>
        <v>0</v>
      </c>
      <c r="O36" s="12">
        <f t="shared" si="6"/>
        <v>10765.24</v>
      </c>
      <c r="P36" s="95">
        <f t="shared" si="7"/>
        <v>1.7394270078696289E-2</v>
      </c>
    </row>
    <row r="37" spans="1:16" ht="23.25" customHeight="1" x14ac:dyDescent="0.25">
      <c r="A37" s="40" t="s">
        <v>222</v>
      </c>
      <c r="B37" s="39" t="s">
        <v>258</v>
      </c>
      <c r="C37" s="11">
        <f>'Prov. Pessoal'!C12-'Prov. Pessoal'!C22</f>
        <v>448.55</v>
      </c>
      <c r="D37" s="11">
        <f>'Prov. Pessoal'!D12-'Prov. Pessoal'!D22</f>
        <v>448.55</v>
      </c>
      <c r="E37" s="11">
        <f>'Prov. Pessoal'!E12-'Prov. Pessoal'!E22</f>
        <v>448.55</v>
      </c>
      <c r="F37" s="11">
        <f>'Prov. Pessoal'!F12-'Prov. Pessoal'!F22</f>
        <v>448.55</v>
      </c>
      <c r="G37" s="11">
        <f>'Prov. Pessoal'!G12-'Prov. Pessoal'!G22</f>
        <v>0</v>
      </c>
      <c r="H37" s="11">
        <f>'Prov. Pessoal'!H12-'Prov. Pessoal'!H22</f>
        <v>0</v>
      </c>
      <c r="I37" s="11">
        <f>'Prov. Pessoal'!I12-'Prov. Pessoal'!I22</f>
        <v>0</v>
      </c>
      <c r="J37" s="11">
        <f>'Prov. Pessoal'!J12-'Prov. Pessoal'!J22</f>
        <v>0</v>
      </c>
      <c r="K37" s="11">
        <f>'Prov. Pessoal'!K12-'Prov. Pessoal'!K22</f>
        <v>0</v>
      </c>
      <c r="L37" s="11">
        <f>'Prov. Pessoal'!L12-'Prov. Pessoal'!L22</f>
        <v>0</v>
      </c>
      <c r="M37" s="11">
        <f>'Prov. Pessoal'!M12-'Prov. Pessoal'!M22</f>
        <v>0</v>
      </c>
      <c r="N37" s="11">
        <f>'Prov. Pessoal'!N12-'Prov. Pessoal'!N22</f>
        <v>0</v>
      </c>
      <c r="O37" s="12">
        <f>SUM(C37:N37)</f>
        <v>1794.2</v>
      </c>
      <c r="P37" s="95">
        <f t="shared" si="7"/>
        <v>2.8990342412428226E-3</v>
      </c>
    </row>
    <row r="38" spans="1:16" ht="23.25" customHeight="1" x14ac:dyDescent="0.25">
      <c r="A38" s="40" t="s">
        <v>223</v>
      </c>
      <c r="B38" s="39" t="s">
        <v>244</v>
      </c>
      <c r="C38" s="11">
        <f>'Prov. Pessoal'!C13-'Prov. Pessoal'!C23</f>
        <v>149.52000000000001</v>
      </c>
      <c r="D38" s="11">
        <f>'Prov. Pessoal'!D13-'Prov. Pessoal'!D23</f>
        <v>149.52000000000001</v>
      </c>
      <c r="E38" s="11">
        <f>'Prov. Pessoal'!E13-'Prov. Pessoal'!E23</f>
        <v>149.52000000000001</v>
      </c>
      <c r="F38" s="11">
        <f>'Prov. Pessoal'!F13-'Prov. Pessoal'!F23</f>
        <v>149.52000000000001</v>
      </c>
      <c r="G38" s="11">
        <f>'Prov. Pessoal'!G13-'Prov. Pessoal'!G23</f>
        <v>0</v>
      </c>
      <c r="H38" s="11">
        <f>'Prov. Pessoal'!H13-'Prov. Pessoal'!H23</f>
        <v>0</v>
      </c>
      <c r="I38" s="11">
        <f>'Prov. Pessoal'!I13-'Prov. Pessoal'!I23</f>
        <v>0</v>
      </c>
      <c r="J38" s="11">
        <f>'Prov. Pessoal'!J13-'Prov. Pessoal'!J23</f>
        <v>0</v>
      </c>
      <c r="K38" s="11">
        <f>'Prov. Pessoal'!K13-'Prov. Pessoal'!K23</f>
        <v>0</v>
      </c>
      <c r="L38" s="11">
        <f>'Prov. Pessoal'!L13-'Prov. Pessoal'!L23</f>
        <v>0</v>
      </c>
      <c r="M38" s="11">
        <f>'Prov. Pessoal'!M13-'Prov. Pessoal'!M23</f>
        <v>0</v>
      </c>
      <c r="N38" s="11">
        <f>'Prov. Pessoal'!N13-'Prov. Pessoal'!N23</f>
        <v>0</v>
      </c>
      <c r="O38" s="12">
        <f t="shared" si="6"/>
        <v>598.08000000000004</v>
      </c>
      <c r="P38" s="95">
        <f t="shared" si="7"/>
        <v>9.6636629082739241E-4</v>
      </c>
    </row>
    <row r="39" spans="1:16" ht="23.25" customHeight="1" x14ac:dyDescent="0.25">
      <c r="A39" s="40" t="s">
        <v>224</v>
      </c>
      <c r="B39" s="39" t="s">
        <v>439</v>
      </c>
      <c r="C39" s="11">
        <f>'Prov. Pessoal'!C14-'Prov. Pessoal'!C24</f>
        <v>1833.07</v>
      </c>
      <c r="D39" s="11">
        <f>'Prov. Pessoal'!D14-'Prov. Pessoal'!D24</f>
        <v>1833.07</v>
      </c>
      <c r="E39" s="11">
        <f>'Prov. Pessoal'!E14-'Prov. Pessoal'!E24</f>
        <v>1833.07</v>
      </c>
      <c r="F39" s="11">
        <f>'Prov. Pessoal'!F14-'Prov. Pessoal'!F24</f>
        <v>1833.07</v>
      </c>
      <c r="G39" s="11">
        <f>'Prov. Pessoal'!G14-'Prov. Pessoal'!G24</f>
        <v>0</v>
      </c>
      <c r="H39" s="11">
        <f>'Prov. Pessoal'!H14-'Prov. Pessoal'!H24</f>
        <v>0</v>
      </c>
      <c r="I39" s="11">
        <f>'Prov. Pessoal'!I14-'Prov. Pessoal'!I24</f>
        <v>0</v>
      </c>
      <c r="J39" s="11">
        <f>'Prov. Pessoal'!J14-'Prov. Pessoal'!J24</f>
        <v>0</v>
      </c>
      <c r="K39" s="11">
        <f>'Prov. Pessoal'!K14-'Prov. Pessoal'!K24</f>
        <v>0</v>
      </c>
      <c r="L39" s="11">
        <f>'Prov. Pessoal'!L14-'Prov. Pessoal'!L24</f>
        <v>0</v>
      </c>
      <c r="M39" s="11">
        <f>'Prov. Pessoal'!M14-'Prov. Pessoal'!M24</f>
        <v>0</v>
      </c>
      <c r="N39" s="11">
        <f>'Prov. Pessoal'!N14-'Prov. Pessoal'!N24</f>
        <v>0</v>
      </c>
      <c r="O39" s="12">
        <f t="shared" si="6"/>
        <v>7332.28</v>
      </c>
      <c r="P39" s="95">
        <f t="shared" si="7"/>
        <v>1.1847358592341947E-2</v>
      </c>
    </row>
    <row r="40" spans="1:16" ht="23.25" customHeight="1" x14ac:dyDescent="0.25">
      <c r="A40" s="40" t="s">
        <v>225</v>
      </c>
      <c r="B40" s="39" t="s">
        <v>160</v>
      </c>
      <c r="C40" s="11">
        <f>SUMPRODUCT((Diário!$E$4:$E$941='Analítico Cp.'!$B40)*(Diário!$C$4:$C$941&gt;=C$4)*(Diário!$C$4:$C$941&lt;=EOMONTH(C$4,0))*(Diário!$F$4:$F$941))
+SUMPRODUCT(('Comp.'!$D$5:$D$484=$B40)*('Comp.'!$B$5:$B$484&gt;=C$4)*('Comp.'!$B$5:$B$484&lt;=EOMONTH(C$4,0))*('Comp.'!$E$5:$E$484))</f>
        <v>0</v>
      </c>
      <c r="D40" s="11">
        <f>SUMPRODUCT((Diário!$E$4:$E$941='Analítico Cp.'!$B40)*(Diário!$C$4:$C$941&gt;=D$4)*(Diário!$C$4:$C$941&lt;=EOMONTH(D$4,0))*(Diário!$F$4:$F$941))
+SUMPRODUCT(('Comp.'!$D$5:$D$484=$B40)*('Comp.'!$B$5:$B$484&gt;=D$4)*('Comp.'!$B$5:$B$484&lt;=EOMONTH(D$4,0))*('Comp.'!$E$5:$E$484))</f>
        <v>0</v>
      </c>
      <c r="E40" s="11">
        <f>SUMPRODUCT((Diário!$E$4:$E$941='Analítico Cp.'!$B40)*(Diário!$C$4:$C$941&gt;=E$4)*(Diário!$C$4:$C$941&lt;=EOMONTH(E$4,0))*(Diário!$F$4:$F$941))
+SUMPRODUCT(('Comp.'!$D$5:$D$484=$B40)*('Comp.'!$B$5:$B$484&gt;=E$4)*('Comp.'!$B$5:$B$484&lt;=EOMONTH(E$4,0))*('Comp.'!$E$5:$E$484))</f>
        <v>0</v>
      </c>
      <c r="F40" s="11">
        <f>SUMPRODUCT((Diário!$E$4:$E$941='Analítico Cp.'!$B40)*(Diário!$C$4:$C$941&gt;=F$4)*(Diário!$C$4:$C$941&lt;=EOMONTH(F$4,0))*(Diário!$F$4:$F$941))
+SUMPRODUCT(('Comp.'!$D$5:$D$484=$B40)*('Comp.'!$B$5:$B$484&gt;=F$4)*('Comp.'!$B$5:$B$484&lt;=EOMONTH(F$4,0))*('Comp.'!$E$5:$E$484))</f>
        <v>0</v>
      </c>
      <c r="G40" s="11">
        <f>SUMPRODUCT((Diário!$E$4:$E$941='Analítico Cp.'!$B40)*(Diário!$C$4:$C$941&gt;=G$4)*(Diário!$C$4:$C$941&lt;=EOMONTH(G$4,0))*(Diário!$F$4:$F$941))
+SUMPRODUCT(('Comp.'!$D$5:$D$484=$B40)*('Comp.'!$B$5:$B$484&gt;=G$4)*('Comp.'!$B$5:$B$484&lt;=EOMONTH(G$4,0))*('Comp.'!$E$5:$E$484))</f>
        <v>0</v>
      </c>
      <c r="H40" s="11">
        <f>SUMPRODUCT((Diário!$E$4:$E$941='Analítico Cp.'!$B40)*(Diário!$C$4:$C$941&gt;=H$4)*(Diário!$C$4:$C$941&lt;=EOMONTH(H$4,0))*(Diário!$F$4:$F$941))
+SUMPRODUCT(('Comp.'!$D$5:$D$484=$B40)*('Comp.'!$B$5:$B$484&gt;=H$4)*('Comp.'!$B$5:$B$484&lt;=EOMONTH(H$4,0))*('Comp.'!$E$5:$E$484))</f>
        <v>0</v>
      </c>
      <c r="I40" s="11">
        <f>SUMPRODUCT((Diário!$E$4:$E$941='Analítico Cp.'!$B40)*(Diário!$C$4:$C$941&gt;=I$4)*(Diário!$C$4:$C$941&lt;=EOMONTH(I$4,0))*(Diário!$F$4:$F$941))
+SUMPRODUCT(('Comp.'!$D$5:$D$484=$B40)*('Comp.'!$B$5:$B$484&gt;=I$4)*('Comp.'!$B$5:$B$484&lt;=EOMONTH(I$4,0))*('Comp.'!$E$5:$E$484))</f>
        <v>0</v>
      </c>
      <c r="J40" s="11">
        <f>SUMPRODUCT((Diário!$E$4:$E$941='Analítico Cp.'!$B40)*(Diário!$C$4:$C$941&gt;=J$4)*(Diário!$C$4:$C$941&lt;=EOMONTH(J$4,0))*(Diário!$F$4:$F$941))
+SUMPRODUCT(('Comp.'!$D$5:$D$484=$B40)*('Comp.'!$B$5:$B$484&gt;=J$4)*('Comp.'!$B$5:$B$484&lt;=EOMONTH(J$4,0))*('Comp.'!$E$5:$E$484))</f>
        <v>0</v>
      </c>
      <c r="K40" s="11">
        <f>SUMPRODUCT((Diário!$E$4:$E$941='Analítico Cp.'!$B40)*(Diário!$C$4:$C$941&gt;=K$4)*(Diário!$C$4:$C$941&lt;=EOMONTH(K$4,0))*(Diário!$F$4:$F$941))
+SUMPRODUCT(('Comp.'!$D$5:$D$484=$B40)*('Comp.'!$B$5:$B$484&gt;=K$4)*('Comp.'!$B$5:$B$484&lt;=EOMONTH(K$4,0))*('Comp.'!$E$5:$E$484))</f>
        <v>0</v>
      </c>
      <c r="L40" s="11">
        <f>SUMPRODUCT((Diário!$E$4:$E$941='Analítico Cp.'!$B40)*(Diário!$C$4:$C$941&gt;=L$4)*(Diário!$C$4:$C$941&lt;=EOMONTH(L$4,0))*(Diário!$F$4:$F$941))
+SUMPRODUCT(('Comp.'!$D$5:$D$484=$B40)*('Comp.'!$B$5:$B$484&gt;=L$4)*('Comp.'!$B$5:$B$484&lt;=EOMONTH(L$4,0))*('Comp.'!$E$5:$E$484))</f>
        <v>0</v>
      </c>
      <c r="M40" s="11">
        <f>SUMPRODUCT((Diário!$E$4:$E$941='Analítico Cp.'!$B40)*(Diário!$C$4:$C$941&gt;=M$4)*(Diário!$C$4:$C$941&lt;=EOMONTH(M$4,0))*(Diário!$F$4:$F$941))
+SUMPRODUCT(('Comp.'!$D$5:$D$484=$B40)*('Comp.'!$B$5:$B$484&gt;=M$4)*('Comp.'!$B$5:$B$484&lt;=EOMONTH(M$4,0))*('Comp.'!$E$5:$E$484))</f>
        <v>0</v>
      </c>
      <c r="N40" s="11">
        <f>SUMPRODUCT((Diário!$E$4:$E$941='Analítico Cp.'!$B40)*(Diário!$C$4:$C$941&gt;=N$4)*(Diário!$C$4:$C$941&lt;=EOMONTH(N$4,0))*(Diário!$F$4:$F$941))
+SUMPRODUCT(('Comp.'!$D$5:$D$484=$B40)*('Comp.'!$B$5:$B$484&gt;=N$4)*('Comp.'!$B$5:$B$484&lt;=EOMONTH(N$4,0))*('Comp.'!$E$5:$E$484))</f>
        <v>0</v>
      </c>
      <c r="O40" s="12">
        <f t="shared" si="6"/>
        <v>0</v>
      </c>
      <c r="P40" s="95">
        <f t="shared" si="7"/>
        <v>0</v>
      </c>
    </row>
    <row r="41" spans="1:16" ht="23.25" customHeight="1" x14ac:dyDescent="0.25">
      <c r="A41" s="40" t="s">
        <v>226</v>
      </c>
      <c r="B41" s="39" t="s">
        <v>157</v>
      </c>
      <c r="C41" s="11">
        <f>SUMPRODUCT((Diário!$E$4:$E$941='Analítico Cp.'!$B41)*(Diário!$C$4:$C$941&gt;=C$4)*(Diário!$C$4:$C$941&lt;=EOMONTH(C$4,0))*(Diário!$F$4:$F$941))
+SUMPRODUCT(('Comp.'!$D$5:$D$484=$B41)*('Comp.'!$B$5:$B$484&gt;=C$4)*('Comp.'!$B$5:$B$484&lt;=EOMONTH(C$4,0))*('Comp.'!$E$5:$E$484))</f>
        <v>0</v>
      </c>
      <c r="D41" s="11">
        <f>SUMPRODUCT((Diário!$E$4:$E$941='Analítico Cp.'!$B41)*(Diário!$C$4:$C$941&gt;=D$4)*(Diário!$C$4:$C$941&lt;=EOMONTH(D$4,0))*(Diário!$F$4:$F$941))
+SUMPRODUCT(('Comp.'!$D$5:$D$484=$B41)*('Comp.'!$B$5:$B$484&gt;=D$4)*('Comp.'!$B$5:$B$484&lt;=EOMONTH(D$4,0))*('Comp.'!$E$5:$E$484))</f>
        <v>0</v>
      </c>
      <c r="E41" s="11">
        <f>SUMPRODUCT((Diário!$E$4:$E$941='Analítico Cp.'!$B41)*(Diário!$C$4:$C$941&gt;=E$4)*(Diário!$C$4:$C$941&lt;=EOMONTH(E$4,0))*(Diário!$F$4:$F$941))
+SUMPRODUCT(('Comp.'!$D$5:$D$484=$B41)*('Comp.'!$B$5:$B$484&gt;=E$4)*('Comp.'!$B$5:$B$484&lt;=EOMONTH(E$4,0))*('Comp.'!$E$5:$E$484))</f>
        <v>0</v>
      </c>
      <c r="F41" s="11">
        <f>SUMPRODUCT((Diário!$E$4:$E$941='Analítico Cp.'!$B41)*(Diário!$C$4:$C$941&gt;=F$4)*(Diário!$C$4:$C$941&lt;=EOMONTH(F$4,0))*(Diário!$F$4:$F$941))
+SUMPRODUCT(('Comp.'!$D$5:$D$484=$B41)*('Comp.'!$B$5:$B$484&gt;=F$4)*('Comp.'!$B$5:$B$484&lt;=EOMONTH(F$4,0))*('Comp.'!$E$5:$E$484))</f>
        <v>0</v>
      </c>
      <c r="G41" s="11">
        <f>SUMPRODUCT((Diário!$E$4:$E$941='Analítico Cp.'!$B41)*(Diário!$C$4:$C$941&gt;=G$4)*(Diário!$C$4:$C$941&lt;=EOMONTH(G$4,0))*(Diário!$F$4:$F$941))
+SUMPRODUCT(('Comp.'!$D$5:$D$484=$B41)*('Comp.'!$B$5:$B$484&gt;=G$4)*('Comp.'!$B$5:$B$484&lt;=EOMONTH(G$4,0))*('Comp.'!$E$5:$E$484))</f>
        <v>0</v>
      </c>
      <c r="H41" s="11">
        <f>SUMPRODUCT((Diário!$E$4:$E$941='Analítico Cp.'!$B41)*(Diário!$C$4:$C$941&gt;=H$4)*(Diário!$C$4:$C$941&lt;=EOMONTH(H$4,0))*(Diário!$F$4:$F$941))
+SUMPRODUCT(('Comp.'!$D$5:$D$484=$B41)*('Comp.'!$B$5:$B$484&gt;=H$4)*('Comp.'!$B$5:$B$484&lt;=EOMONTH(H$4,0))*('Comp.'!$E$5:$E$484))</f>
        <v>0</v>
      </c>
      <c r="I41" s="11">
        <f>SUMPRODUCT((Diário!$E$4:$E$941='Analítico Cp.'!$B41)*(Diário!$C$4:$C$941&gt;=I$4)*(Diário!$C$4:$C$941&lt;=EOMONTH(I$4,0))*(Diário!$F$4:$F$941))
+SUMPRODUCT(('Comp.'!$D$5:$D$484=$B41)*('Comp.'!$B$5:$B$484&gt;=I$4)*('Comp.'!$B$5:$B$484&lt;=EOMONTH(I$4,0))*('Comp.'!$E$5:$E$484))</f>
        <v>0</v>
      </c>
      <c r="J41" s="11">
        <f>SUMPRODUCT((Diário!$E$4:$E$941='Analítico Cp.'!$B41)*(Diário!$C$4:$C$941&gt;=J$4)*(Diário!$C$4:$C$941&lt;=EOMONTH(J$4,0))*(Diário!$F$4:$F$941))
+SUMPRODUCT(('Comp.'!$D$5:$D$484=$B41)*('Comp.'!$B$5:$B$484&gt;=J$4)*('Comp.'!$B$5:$B$484&lt;=EOMONTH(J$4,0))*('Comp.'!$E$5:$E$484))</f>
        <v>0</v>
      </c>
      <c r="K41" s="11">
        <f>SUMPRODUCT((Diário!$E$4:$E$941='Analítico Cp.'!$B41)*(Diário!$C$4:$C$941&gt;=K$4)*(Diário!$C$4:$C$941&lt;=EOMONTH(K$4,0))*(Diário!$F$4:$F$941))
+SUMPRODUCT(('Comp.'!$D$5:$D$484=$B41)*('Comp.'!$B$5:$B$484&gt;=K$4)*('Comp.'!$B$5:$B$484&lt;=EOMONTH(K$4,0))*('Comp.'!$E$5:$E$484))</f>
        <v>0</v>
      </c>
      <c r="L41" s="11">
        <f>SUMPRODUCT((Diário!$E$4:$E$941='Analítico Cp.'!$B41)*(Diário!$C$4:$C$941&gt;=L$4)*(Diário!$C$4:$C$941&lt;=EOMONTH(L$4,0))*(Diário!$F$4:$F$941))
+SUMPRODUCT(('Comp.'!$D$5:$D$484=$B41)*('Comp.'!$B$5:$B$484&gt;=L$4)*('Comp.'!$B$5:$B$484&lt;=EOMONTH(L$4,0))*('Comp.'!$E$5:$E$484))</f>
        <v>0</v>
      </c>
      <c r="M41" s="11">
        <f>SUMPRODUCT((Diário!$E$4:$E$941='Analítico Cp.'!$B41)*(Diário!$C$4:$C$941&gt;=M$4)*(Diário!$C$4:$C$941&lt;=EOMONTH(M$4,0))*(Diário!$F$4:$F$941))
+SUMPRODUCT(('Comp.'!$D$5:$D$484=$B41)*('Comp.'!$B$5:$B$484&gt;=M$4)*('Comp.'!$B$5:$B$484&lt;=EOMONTH(M$4,0))*('Comp.'!$E$5:$E$484))</f>
        <v>0</v>
      </c>
      <c r="N41" s="11">
        <f>SUMPRODUCT((Diário!$E$4:$E$941='Analítico Cp.'!$B41)*(Diário!$C$4:$C$941&gt;=N$4)*(Diário!$C$4:$C$941&lt;=EOMONTH(N$4,0))*(Diário!$F$4:$F$941))
+SUMPRODUCT(('Comp.'!$D$5:$D$484=$B41)*('Comp.'!$B$5:$B$484&gt;=N$4)*('Comp.'!$B$5:$B$484&lt;=EOMONTH(N$4,0))*('Comp.'!$E$5:$E$484))</f>
        <v>0</v>
      </c>
      <c r="O41" s="12">
        <f t="shared" si="6"/>
        <v>0</v>
      </c>
      <c r="P41" s="95">
        <f t="shared" si="7"/>
        <v>0</v>
      </c>
    </row>
    <row r="42" spans="1:16" s="21" customFormat="1" ht="23.25" customHeight="1" x14ac:dyDescent="0.25">
      <c r="A42" s="40" t="s">
        <v>227</v>
      </c>
      <c r="B42" s="38" t="s">
        <v>264</v>
      </c>
      <c r="C42" s="11">
        <f>SUMPRODUCT((Diário!$E$4:$E$941='Analítico Cp.'!$B42)*(Diário!$C$4:$C$941&gt;=C$4)*(Diário!$C$4:$C$941&lt;=EOMONTH(C$4,0))*(Diário!$F$4:$F$941))
+SUMPRODUCT(('Comp.'!$D$5:$D$484=$B42)*('Comp.'!$B$5:$B$484&gt;=C$4)*('Comp.'!$B$5:$B$484&lt;=EOMONTH(C$4,0))*('Comp.'!$E$5:$E$484))</f>
        <v>0</v>
      </c>
      <c r="D42" s="11">
        <f>SUMPRODUCT((Diário!$E$4:$E$941='Analítico Cp.'!$B42)*(Diário!$C$4:$C$941&gt;=D$4)*(Diário!$C$4:$C$941&lt;=EOMONTH(D$4,0))*(Diário!$F$4:$F$941))
+SUMPRODUCT(('Comp.'!$D$5:$D$484=$B42)*('Comp.'!$B$5:$B$484&gt;=D$4)*('Comp.'!$B$5:$B$484&lt;=EOMONTH(D$4,0))*('Comp.'!$E$5:$E$484))</f>
        <v>0</v>
      </c>
      <c r="E42" s="11">
        <f>SUMPRODUCT((Diário!$E$4:$E$941='Analítico Cp.'!$B42)*(Diário!$C$4:$C$941&gt;=E$4)*(Diário!$C$4:$C$941&lt;=EOMONTH(E$4,0))*(Diário!$F$4:$F$941))
+SUMPRODUCT(('Comp.'!$D$5:$D$484=$B42)*('Comp.'!$B$5:$B$484&gt;=E$4)*('Comp.'!$B$5:$B$484&lt;=EOMONTH(E$4,0))*('Comp.'!$E$5:$E$484))</f>
        <v>0</v>
      </c>
      <c r="F42" s="11">
        <f>SUMPRODUCT((Diário!$E$4:$E$941='Analítico Cp.'!$B42)*(Diário!$C$4:$C$941&gt;=F$4)*(Diário!$C$4:$C$941&lt;=EOMONTH(F$4,0))*(Diário!$F$4:$F$941))
+SUMPRODUCT(('Comp.'!$D$5:$D$484=$B42)*('Comp.'!$B$5:$B$484&gt;=F$4)*('Comp.'!$B$5:$B$484&lt;=EOMONTH(F$4,0))*('Comp.'!$E$5:$E$484))</f>
        <v>0</v>
      </c>
      <c r="G42" s="11">
        <f>SUMPRODUCT((Diário!$E$4:$E$941='Analítico Cp.'!$B42)*(Diário!$C$4:$C$941&gt;=G$4)*(Diário!$C$4:$C$941&lt;=EOMONTH(G$4,0))*(Diário!$F$4:$F$941))
+SUMPRODUCT(('Comp.'!$D$5:$D$484=$B42)*('Comp.'!$B$5:$B$484&gt;=G$4)*('Comp.'!$B$5:$B$484&lt;=EOMONTH(G$4,0))*('Comp.'!$E$5:$E$484))</f>
        <v>0</v>
      </c>
      <c r="H42" s="11">
        <f>SUMPRODUCT((Diário!$E$4:$E$941='Analítico Cp.'!$B42)*(Diário!$C$4:$C$941&gt;=H$4)*(Diário!$C$4:$C$941&lt;=EOMONTH(H$4,0))*(Diário!$F$4:$F$941))
+SUMPRODUCT(('Comp.'!$D$5:$D$484=$B42)*('Comp.'!$B$5:$B$484&gt;=H$4)*('Comp.'!$B$5:$B$484&lt;=EOMONTH(H$4,0))*('Comp.'!$E$5:$E$484))</f>
        <v>0</v>
      </c>
      <c r="I42" s="11">
        <f>SUMPRODUCT((Diário!$E$4:$E$941='Analítico Cp.'!$B42)*(Diário!$C$4:$C$941&gt;=I$4)*(Diário!$C$4:$C$941&lt;=EOMONTH(I$4,0))*(Diário!$F$4:$F$941))
+SUMPRODUCT(('Comp.'!$D$5:$D$484=$B42)*('Comp.'!$B$5:$B$484&gt;=I$4)*('Comp.'!$B$5:$B$484&lt;=EOMONTH(I$4,0))*('Comp.'!$E$5:$E$484))</f>
        <v>0</v>
      </c>
      <c r="J42" s="11">
        <f>SUMPRODUCT((Diário!$E$4:$E$941='Analítico Cp.'!$B42)*(Diário!$C$4:$C$941&gt;=J$4)*(Diário!$C$4:$C$941&lt;=EOMONTH(J$4,0))*(Diário!$F$4:$F$941))
+SUMPRODUCT(('Comp.'!$D$5:$D$484=$B42)*('Comp.'!$B$5:$B$484&gt;=J$4)*('Comp.'!$B$5:$B$484&lt;=EOMONTH(J$4,0))*('Comp.'!$E$5:$E$484))</f>
        <v>0</v>
      </c>
      <c r="K42" s="11">
        <f>SUMPRODUCT((Diário!$E$4:$E$941='Analítico Cp.'!$B42)*(Diário!$C$4:$C$941&gt;=K$4)*(Diário!$C$4:$C$941&lt;=EOMONTH(K$4,0))*(Diário!$F$4:$F$941))
+SUMPRODUCT(('Comp.'!$D$5:$D$484=$B42)*('Comp.'!$B$5:$B$484&gt;=K$4)*('Comp.'!$B$5:$B$484&lt;=EOMONTH(K$4,0))*('Comp.'!$E$5:$E$484))</f>
        <v>0</v>
      </c>
      <c r="L42" s="11">
        <f>SUMPRODUCT((Diário!$E$4:$E$941='Analítico Cp.'!$B42)*(Diário!$C$4:$C$941&gt;=L$4)*(Diário!$C$4:$C$941&lt;=EOMONTH(L$4,0))*(Diário!$F$4:$F$941))
+SUMPRODUCT(('Comp.'!$D$5:$D$484=$B42)*('Comp.'!$B$5:$B$484&gt;=L$4)*('Comp.'!$B$5:$B$484&lt;=EOMONTH(L$4,0))*('Comp.'!$E$5:$E$484))</f>
        <v>0</v>
      </c>
      <c r="M42" s="11">
        <f>SUMPRODUCT((Diário!$E$4:$E$941='Analítico Cp.'!$B42)*(Diário!$C$4:$C$941&gt;=M$4)*(Diário!$C$4:$C$941&lt;=EOMONTH(M$4,0))*(Diário!$F$4:$F$941))
+SUMPRODUCT(('Comp.'!$D$5:$D$484=$B42)*('Comp.'!$B$5:$B$484&gt;=M$4)*('Comp.'!$B$5:$B$484&lt;=EOMONTH(M$4,0))*('Comp.'!$E$5:$E$484))</f>
        <v>0</v>
      </c>
      <c r="N42" s="11">
        <f>SUMPRODUCT((Diário!$E$4:$E$941='Analítico Cp.'!$B42)*(Diário!$C$4:$C$941&gt;=N$4)*(Diário!$C$4:$C$941&lt;=EOMONTH(N$4,0))*(Diário!$F$4:$F$941))
+SUMPRODUCT(('Comp.'!$D$5:$D$484=$B42)*('Comp.'!$B$5:$B$484&gt;=N$4)*('Comp.'!$B$5:$B$484&lt;=EOMONTH(N$4,0))*('Comp.'!$E$5:$E$484))</f>
        <v>0</v>
      </c>
      <c r="O42" s="12">
        <f>SUM(C42:N42)</f>
        <v>0</v>
      </c>
      <c r="P42" s="95">
        <f t="shared" si="7"/>
        <v>0</v>
      </c>
    </row>
    <row r="43" spans="1:16" ht="23.25" customHeight="1" x14ac:dyDescent="0.25">
      <c r="A43" s="17"/>
      <c r="B43" s="18" t="s">
        <v>100</v>
      </c>
      <c r="C43" s="13">
        <f t="shared" ref="C43:O43" si="8">SUBTOTAL(109,C32:C42)</f>
        <v>10709.31</v>
      </c>
      <c r="D43" s="13">
        <f t="shared" si="8"/>
        <v>10709.31</v>
      </c>
      <c r="E43" s="13">
        <f t="shared" si="8"/>
        <v>10709.31</v>
      </c>
      <c r="F43" s="13">
        <f t="shared" si="8"/>
        <v>10709.31</v>
      </c>
      <c r="G43" s="13">
        <f t="shared" si="8"/>
        <v>0</v>
      </c>
      <c r="H43" s="13">
        <f t="shared" si="8"/>
        <v>0</v>
      </c>
      <c r="I43" s="13">
        <f t="shared" si="8"/>
        <v>0</v>
      </c>
      <c r="J43" s="13">
        <f t="shared" si="8"/>
        <v>0</v>
      </c>
      <c r="K43" s="13">
        <f t="shared" si="8"/>
        <v>0</v>
      </c>
      <c r="L43" s="13">
        <f t="shared" si="8"/>
        <v>0</v>
      </c>
      <c r="M43" s="13">
        <f t="shared" si="8"/>
        <v>0</v>
      </c>
      <c r="N43" s="13">
        <f t="shared" si="8"/>
        <v>0</v>
      </c>
      <c r="O43" s="13">
        <f t="shared" si="8"/>
        <v>42837.24</v>
      </c>
      <c r="P43" s="97">
        <f t="shared" si="7"/>
        <v>6.9215597793075845E-2</v>
      </c>
    </row>
    <row r="44" spans="1:16" ht="23.25" customHeight="1" x14ac:dyDescent="0.25">
      <c r="A44" s="202" t="s">
        <v>14</v>
      </c>
      <c r="B44" s="218" t="s">
        <v>35</v>
      </c>
      <c r="C44" s="246"/>
      <c r="D44" s="246"/>
      <c r="E44" s="246"/>
      <c r="F44" s="246"/>
      <c r="G44" s="246"/>
      <c r="H44" s="246"/>
      <c r="I44" s="246"/>
      <c r="J44" s="246"/>
      <c r="K44" s="246"/>
      <c r="L44" s="246"/>
      <c r="M44" s="246"/>
      <c r="N44" s="246"/>
      <c r="O44" s="246"/>
      <c r="P44" s="203"/>
    </row>
    <row r="45" spans="1:16" ht="23.25" customHeight="1" x14ac:dyDescent="0.25">
      <c r="A45" s="201" t="s">
        <v>95</v>
      </c>
      <c r="B45" s="39" t="s">
        <v>146</v>
      </c>
      <c r="C45" s="11">
        <f>SUMPRODUCT((Diário!$E$4:$E$941='Analítico Cp.'!$B45)*(Diário!$C$4:$C$941&gt;=C$4)*(Diário!$C$4:$C$941&lt;=EOMONTH(C$4,0))*(Diário!$F$4:$F$941))
+SUMPRODUCT(('Comp.'!$D$5:$D$484=$B45)*('Comp.'!$B$5:$B$484&gt;=C$4)*('Comp.'!$B$5:$B$484&lt;=EOMONTH(C$4,0))*('Comp.'!$E$5:$E$484))</f>
        <v>0</v>
      </c>
      <c r="D45" s="11">
        <f>SUMPRODUCT((Diário!$E$4:$E$941='Analítico Cp.'!$B45)*(Diário!$C$4:$C$941&gt;=D$4)*(Diário!$C$4:$C$941&lt;=EOMONTH(D$4,0))*(Diário!$F$4:$F$941))
+SUMPRODUCT(('Comp.'!$D$5:$D$484=$B45)*('Comp.'!$B$5:$B$484&gt;=D$4)*('Comp.'!$B$5:$B$484&lt;=EOMONTH(D$4,0))*('Comp.'!$E$5:$E$484))</f>
        <v>0</v>
      </c>
      <c r="E45" s="11">
        <f>SUMPRODUCT((Diário!$E$4:$E$941='Analítico Cp.'!$B45)*(Diário!$C$4:$C$941&gt;=E$4)*(Diário!$C$4:$C$941&lt;=EOMONTH(E$4,0))*(Diário!$F$4:$F$941))
+SUMPRODUCT(('Comp.'!$D$5:$D$484=$B45)*('Comp.'!$B$5:$B$484&gt;=E$4)*('Comp.'!$B$5:$B$484&lt;=EOMONTH(E$4,0))*('Comp.'!$E$5:$E$484))</f>
        <v>0</v>
      </c>
      <c r="F45" s="11">
        <f>SUMPRODUCT((Diário!$E$4:$E$941='Analítico Cp.'!$B45)*(Diário!$C$4:$C$941&gt;=F$4)*(Diário!$C$4:$C$941&lt;=EOMONTH(F$4,0))*(Diário!$F$4:$F$941))
+SUMPRODUCT(('Comp.'!$D$5:$D$484=$B45)*('Comp.'!$B$5:$B$484&gt;=F$4)*('Comp.'!$B$5:$B$484&lt;=EOMONTH(F$4,0))*('Comp.'!$E$5:$E$484))</f>
        <v>718.2</v>
      </c>
      <c r="G45" s="11">
        <f>SUMPRODUCT((Diário!$E$4:$E$941='Analítico Cp.'!$B45)*(Diário!$C$4:$C$941&gt;=G$4)*(Diário!$C$4:$C$941&lt;=EOMONTH(G$4,0))*(Diário!$F$4:$F$941))
+SUMPRODUCT(('Comp.'!$D$5:$D$484=$B45)*('Comp.'!$B$5:$B$484&gt;=G$4)*('Comp.'!$B$5:$B$484&lt;=EOMONTH(G$4,0))*('Comp.'!$E$5:$E$484))</f>
        <v>0</v>
      </c>
      <c r="H45" s="11">
        <f>SUMPRODUCT((Diário!$E$4:$E$941='Analítico Cp.'!$B45)*(Diário!$C$4:$C$941&gt;=H$4)*(Diário!$C$4:$C$941&lt;=EOMONTH(H$4,0))*(Diário!$F$4:$F$941))
+SUMPRODUCT(('Comp.'!$D$5:$D$484=$B45)*('Comp.'!$B$5:$B$484&gt;=H$4)*('Comp.'!$B$5:$B$484&lt;=EOMONTH(H$4,0))*('Comp.'!$E$5:$E$484))</f>
        <v>0</v>
      </c>
      <c r="I45" s="11">
        <f>SUMPRODUCT((Diário!$E$4:$E$941='Analítico Cp.'!$B45)*(Diário!$C$4:$C$941&gt;=I$4)*(Diário!$C$4:$C$941&lt;=EOMONTH(I$4,0))*(Diário!$F$4:$F$941))
+SUMPRODUCT(('Comp.'!$D$5:$D$484=$B45)*('Comp.'!$B$5:$B$484&gt;=I$4)*('Comp.'!$B$5:$B$484&lt;=EOMONTH(I$4,0))*('Comp.'!$E$5:$E$484))</f>
        <v>0</v>
      </c>
      <c r="J45" s="11">
        <f>SUMPRODUCT((Diário!$E$4:$E$941='Analítico Cp.'!$B45)*(Diário!$C$4:$C$941&gt;=J$4)*(Diário!$C$4:$C$941&lt;=EOMONTH(J$4,0))*(Diário!$F$4:$F$941))
+SUMPRODUCT(('Comp.'!$D$5:$D$484=$B45)*('Comp.'!$B$5:$B$484&gt;=J$4)*('Comp.'!$B$5:$B$484&lt;=EOMONTH(J$4,0))*('Comp.'!$E$5:$E$484))</f>
        <v>0</v>
      </c>
      <c r="K45" s="11">
        <f>SUMPRODUCT((Diário!$E$4:$E$941='Analítico Cp.'!$B45)*(Diário!$C$4:$C$941&gt;=K$4)*(Diário!$C$4:$C$941&lt;=EOMONTH(K$4,0))*(Diário!$F$4:$F$941))
+SUMPRODUCT(('Comp.'!$D$5:$D$484=$B45)*('Comp.'!$B$5:$B$484&gt;=K$4)*('Comp.'!$B$5:$B$484&lt;=EOMONTH(K$4,0))*('Comp.'!$E$5:$E$484))</f>
        <v>0</v>
      </c>
      <c r="L45" s="11">
        <f>SUMPRODUCT((Diário!$E$4:$E$941='Analítico Cp.'!$B45)*(Diário!$C$4:$C$941&gt;=L$4)*(Diário!$C$4:$C$941&lt;=EOMONTH(L$4,0))*(Diário!$F$4:$F$941))
+SUMPRODUCT(('Comp.'!$D$5:$D$484=$B45)*('Comp.'!$B$5:$B$484&gt;=L$4)*('Comp.'!$B$5:$B$484&lt;=EOMONTH(L$4,0))*('Comp.'!$E$5:$E$484))</f>
        <v>0</v>
      </c>
      <c r="M45" s="11">
        <f>SUMPRODUCT((Diário!$E$4:$E$941='Analítico Cp.'!$B45)*(Diário!$C$4:$C$941&gt;=M$4)*(Diário!$C$4:$C$941&lt;=EOMONTH(M$4,0))*(Diário!$F$4:$F$941))
+SUMPRODUCT(('Comp.'!$D$5:$D$484=$B45)*('Comp.'!$B$5:$B$484&gt;=M$4)*('Comp.'!$B$5:$B$484&lt;=EOMONTH(M$4,0))*('Comp.'!$E$5:$E$484))</f>
        <v>0</v>
      </c>
      <c r="N45" s="11">
        <f>SUMPRODUCT((Diário!$E$4:$E$941='Analítico Cp.'!$B45)*(Diário!$C$4:$C$941&gt;=N$4)*(Diário!$C$4:$C$941&lt;=EOMONTH(N$4,0))*(Diário!$F$4:$F$941))
+SUMPRODUCT(('Comp.'!$D$5:$D$484=$B45)*('Comp.'!$B$5:$B$484&gt;=N$4)*('Comp.'!$B$5:$B$484&lt;=EOMONTH(N$4,0))*('Comp.'!$E$5:$E$484))</f>
        <v>0</v>
      </c>
      <c r="O45" s="12">
        <f t="shared" ref="O45:O53" si="9">SUM(C45:N45)</f>
        <v>718.2</v>
      </c>
      <c r="P45" s="95">
        <f t="shared" ref="P45:P55" si="10">IF($O$139=0,0,O45/$O$139)</f>
        <v>1.1604539026087365E-3</v>
      </c>
    </row>
    <row r="46" spans="1:16" ht="23.25" customHeight="1" x14ac:dyDescent="0.25">
      <c r="A46" s="201" t="s">
        <v>96</v>
      </c>
      <c r="B46" s="39" t="s">
        <v>6</v>
      </c>
      <c r="C46" s="11">
        <f>SUMPRODUCT((Diário!$E$4:$E$941='Analítico Cp.'!$B46)*(Diário!$C$4:$C$941&gt;=C$4)*(Diário!$C$4:$C$941&lt;=EOMONTH(C$4,0))*(Diário!$F$4:$F$941))
+SUMPRODUCT(('Comp.'!$D$5:$D$484=$B46)*('Comp.'!$B$5:$B$484&gt;=C$4)*('Comp.'!$B$5:$B$484&lt;=EOMONTH(C$4,0))*('Comp.'!$E$5:$E$484))</f>
        <v>0</v>
      </c>
      <c r="D46" s="11">
        <f>SUMPRODUCT((Diário!$E$4:$E$941='Analítico Cp.'!$B46)*(Diário!$C$4:$C$941&gt;=D$4)*(Diário!$C$4:$C$941&lt;=EOMONTH(D$4,0))*(Diário!$F$4:$F$941))
+SUMPRODUCT(('Comp.'!$D$5:$D$484=$B46)*('Comp.'!$B$5:$B$484&gt;=D$4)*('Comp.'!$B$5:$B$484&lt;=EOMONTH(D$4,0))*('Comp.'!$E$5:$E$484))</f>
        <v>4081</v>
      </c>
      <c r="E46" s="11">
        <f>SUMPRODUCT((Diário!$E$4:$E$941='Analítico Cp.'!$B46)*(Diário!$C$4:$C$941&gt;=E$4)*(Diário!$C$4:$C$941&lt;=EOMONTH(E$4,0))*(Diário!$F$4:$F$941))
+SUMPRODUCT(('Comp.'!$D$5:$D$484=$B46)*('Comp.'!$B$5:$B$484&gt;=E$4)*('Comp.'!$B$5:$B$484&lt;=EOMONTH(E$4,0))*('Comp.'!$E$5:$E$484))</f>
        <v>4305</v>
      </c>
      <c r="F46" s="11">
        <f>SUMPRODUCT((Diário!$E$4:$E$941='Analítico Cp.'!$B46)*(Diário!$C$4:$C$941&gt;=F$4)*(Diário!$C$4:$C$941&lt;=EOMONTH(F$4,0))*(Diário!$F$4:$F$941))
+SUMPRODUCT(('Comp.'!$D$5:$D$484=$B46)*('Comp.'!$B$5:$B$484&gt;=F$4)*('Comp.'!$B$5:$B$484&lt;=EOMONTH(F$4,0))*('Comp.'!$E$5:$E$484))</f>
        <v>4110</v>
      </c>
      <c r="G46" s="11">
        <f>SUMPRODUCT((Diário!$E$4:$E$941='Analítico Cp.'!$B46)*(Diário!$C$4:$C$941&gt;=G$4)*(Diário!$C$4:$C$941&lt;=EOMONTH(G$4,0))*(Diário!$F$4:$F$941))
+SUMPRODUCT(('Comp.'!$D$5:$D$484=$B46)*('Comp.'!$B$5:$B$484&gt;=G$4)*('Comp.'!$B$5:$B$484&lt;=EOMONTH(G$4,0))*('Comp.'!$E$5:$E$484))</f>
        <v>0</v>
      </c>
      <c r="H46" s="11">
        <f>SUMPRODUCT((Diário!$E$4:$E$941='Analítico Cp.'!$B46)*(Diário!$C$4:$C$941&gt;=H$4)*(Diário!$C$4:$C$941&lt;=EOMONTH(H$4,0))*(Diário!$F$4:$F$941))
+SUMPRODUCT(('Comp.'!$D$5:$D$484=$B46)*('Comp.'!$B$5:$B$484&gt;=H$4)*('Comp.'!$B$5:$B$484&lt;=EOMONTH(H$4,0))*('Comp.'!$E$5:$E$484))</f>
        <v>0</v>
      </c>
      <c r="I46" s="11">
        <f>SUMPRODUCT((Diário!$E$4:$E$941='Analítico Cp.'!$B46)*(Diário!$C$4:$C$941&gt;=I$4)*(Diário!$C$4:$C$941&lt;=EOMONTH(I$4,0))*(Diário!$F$4:$F$941))
+SUMPRODUCT(('Comp.'!$D$5:$D$484=$B46)*('Comp.'!$B$5:$B$484&gt;=I$4)*('Comp.'!$B$5:$B$484&lt;=EOMONTH(I$4,0))*('Comp.'!$E$5:$E$484))</f>
        <v>0</v>
      </c>
      <c r="J46" s="11">
        <f>SUMPRODUCT((Diário!$E$4:$E$941='Analítico Cp.'!$B46)*(Diário!$C$4:$C$941&gt;=J$4)*(Diário!$C$4:$C$941&lt;=EOMONTH(J$4,0))*(Diário!$F$4:$F$941))
+SUMPRODUCT(('Comp.'!$D$5:$D$484=$B46)*('Comp.'!$B$5:$B$484&gt;=J$4)*('Comp.'!$B$5:$B$484&lt;=EOMONTH(J$4,0))*('Comp.'!$E$5:$E$484))</f>
        <v>0</v>
      </c>
      <c r="K46" s="11">
        <f>SUMPRODUCT((Diário!$E$4:$E$941='Analítico Cp.'!$B46)*(Diário!$C$4:$C$941&gt;=K$4)*(Diário!$C$4:$C$941&lt;=EOMONTH(K$4,0))*(Diário!$F$4:$F$941))
+SUMPRODUCT(('Comp.'!$D$5:$D$484=$B46)*('Comp.'!$B$5:$B$484&gt;=K$4)*('Comp.'!$B$5:$B$484&lt;=EOMONTH(K$4,0))*('Comp.'!$E$5:$E$484))</f>
        <v>0</v>
      </c>
      <c r="L46" s="11">
        <f>SUMPRODUCT((Diário!$E$4:$E$941='Analítico Cp.'!$B46)*(Diário!$C$4:$C$941&gt;=L$4)*(Diário!$C$4:$C$941&lt;=EOMONTH(L$4,0))*(Diário!$F$4:$F$941))
+SUMPRODUCT(('Comp.'!$D$5:$D$484=$B46)*('Comp.'!$B$5:$B$484&gt;=L$4)*('Comp.'!$B$5:$B$484&lt;=EOMONTH(L$4,0))*('Comp.'!$E$5:$E$484))</f>
        <v>0</v>
      </c>
      <c r="M46" s="11">
        <f>SUMPRODUCT((Diário!$E$4:$E$941='Analítico Cp.'!$B46)*(Diário!$C$4:$C$941&gt;=M$4)*(Diário!$C$4:$C$941&lt;=EOMONTH(M$4,0))*(Diário!$F$4:$F$941))
+SUMPRODUCT(('Comp.'!$D$5:$D$484=$B46)*('Comp.'!$B$5:$B$484&gt;=M$4)*('Comp.'!$B$5:$B$484&lt;=EOMONTH(M$4,0))*('Comp.'!$E$5:$E$484))</f>
        <v>0</v>
      </c>
      <c r="N46" s="11">
        <f>SUMPRODUCT((Diário!$E$4:$E$941='Analítico Cp.'!$B46)*(Diário!$C$4:$C$941&gt;=N$4)*(Diário!$C$4:$C$941&lt;=EOMONTH(N$4,0))*(Diário!$F$4:$F$941))
+SUMPRODUCT(('Comp.'!$D$5:$D$484=$B46)*('Comp.'!$B$5:$B$484&gt;=N$4)*('Comp.'!$B$5:$B$484&lt;=EOMONTH(N$4,0))*('Comp.'!$E$5:$E$484))</f>
        <v>0</v>
      </c>
      <c r="O46" s="12">
        <f t="shared" si="9"/>
        <v>12496</v>
      </c>
      <c r="P46" s="95">
        <f t="shared" si="10"/>
        <v>2.0190799174322992E-2</v>
      </c>
    </row>
    <row r="47" spans="1:16" ht="23.25" customHeight="1" x14ac:dyDescent="0.25">
      <c r="A47" s="201" t="s">
        <v>97</v>
      </c>
      <c r="B47" s="39" t="s">
        <v>284</v>
      </c>
      <c r="C47" s="11">
        <f>SUMPRODUCT((Diário!$E$4:$E$941='Analítico Cp.'!$B47)*(Diário!$C$4:$C$941&gt;=C$4)*(Diário!$C$4:$C$941&lt;=EOMONTH(C$4,0))*(Diário!$F$4:$F$941))
+SUMPRODUCT(('Comp.'!$D$5:$D$484=$B47)*('Comp.'!$B$5:$B$484&gt;=C$4)*('Comp.'!$B$5:$B$484&lt;=EOMONTH(C$4,0))*('Comp.'!$E$5:$E$484))</f>
        <v>4161.7</v>
      </c>
      <c r="D47" s="11">
        <f>SUMPRODUCT((Diário!$E$4:$E$941='Analítico Cp.'!$B47)*(Diário!$C$4:$C$941&gt;=D$4)*(Diário!$C$4:$C$941&lt;=EOMONTH(D$4,0))*(Diário!$F$4:$F$941))
+SUMPRODUCT(('Comp.'!$D$5:$D$484=$B47)*('Comp.'!$B$5:$B$484&gt;=D$4)*('Comp.'!$B$5:$B$484&lt;=EOMONTH(D$4,0))*('Comp.'!$E$5:$E$484))</f>
        <v>4808.8</v>
      </c>
      <c r="E47" s="11">
        <f>SUMPRODUCT((Diário!$E$4:$E$941='Analítico Cp.'!$B47)*(Diário!$C$4:$C$941&gt;=E$4)*(Diário!$C$4:$C$941&lt;=EOMONTH(E$4,0))*(Diário!$F$4:$F$941))
+SUMPRODUCT(('Comp.'!$D$5:$D$484=$B47)*('Comp.'!$B$5:$B$484&gt;=E$4)*('Comp.'!$B$5:$B$484&lt;=EOMONTH(E$4,0))*('Comp.'!$E$5:$E$484))</f>
        <v>4808.8</v>
      </c>
      <c r="F47" s="11">
        <f>SUMPRODUCT((Diário!$E$4:$E$941='Analítico Cp.'!$B47)*(Diário!$C$4:$C$941&gt;=F$4)*(Diário!$C$4:$C$941&lt;=EOMONTH(F$4,0))*(Diário!$F$4:$F$941))
+SUMPRODUCT(('Comp.'!$D$5:$D$484=$B47)*('Comp.'!$B$5:$B$484&gt;=F$4)*('Comp.'!$B$5:$B$484&lt;=EOMONTH(F$4,0))*('Comp.'!$E$5:$E$484))</f>
        <v>4808.8</v>
      </c>
      <c r="G47" s="11">
        <f>SUMPRODUCT((Diário!$E$4:$E$941='Analítico Cp.'!$B47)*(Diário!$C$4:$C$941&gt;=G$4)*(Diário!$C$4:$C$941&lt;=EOMONTH(G$4,0))*(Diário!$F$4:$F$941))
+SUMPRODUCT(('Comp.'!$D$5:$D$484=$B47)*('Comp.'!$B$5:$B$484&gt;=G$4)*('Comp.'!$B$5:$B$484&lt;=EOMONTH(G$4,0))*('Comp.'!$E$5:$E$484))</f>
        <v>0</v>
      </c>
      <c r="H47" s="11">
        <f>SUMPRODUCT((Diário!$E$4:$E$941='Analítico Cp.'!$B47)*(Diário!$C$4:$C$941&gt;=H$4)*(Diário!$C$4:$C$941&lt;=EOMONTH(H$4,0))*(Diário!$F$4:$F$941))
+SUMPRODUCT(('Comp.'!$D$5:$D$484=$B47)*('Comp.'!$B$5:$B$484&gt;=H$4)*('Comp.'!$B$5:$B$484&lt;=EOMONTH(H$4,0))*('Comp.'!$E$5:$E$484))</f>
        <v>0</v>
      </c>
      <c r="I47" s="11">
        <f>SUMPRODUCT((Diário!$E$4:$E$941='Analítico Cp.'!$B47)*(Diário!$C$4:$C$941&gt;=I$4)*(Diário!$C$4:$C$941&lt;=EOMONTH(I$4,0))*(Diário!$F$4:$F$941))
+SUMPRODUCT(('Comp.'!$D$5:$D$484=$B47)*('Comp.'!$B$5:$B$484&gt;=I$4)*('Comp.'!$B$5:$B$484&lt;=EOMONTH(I$4,0))*('Comp.'!$E$5:$E$484))</f>
        <v>0</v>
      </c>
      <c r="J47" s="11">
        <f>SUMPRODUCT((Diário!$E$4:$E$941='Analítico Cp.'!$B47)*(Diário!$C$4:$C$941&gt;=J$4)*(Diário!$C$4:$C$941&lt;=EOMONTH(J$4,0))*(Diário!$F$4:$F$941))
+SUMPRODUCT(('Comp.'!$D$5:$D$484=$B47)*('Comp.'!$B$5:$B$484&gt;=J$4)*('Comp.'!$B$5:$B$484&lt;=EOMONTH(J$4,0))*('Comp.'!$E$5:$E$484))</f>
        <v>0</v>
      </c>
      <c r="K47" s="11">
        <f>SUMPRODUCT((Diário!$E$4:$E$941='Analítico Cp.'!$B47)*(Diário!$C$4:$C$941&gt;=K$4)*(Diário!$C$4:$C$941&lt;=EOMONTH(K$4,0))*(Diário!$F$4:$F$941))
+SUMPRODUCT(('Comp.'!$D$5:$D$484=$B47)*('Comp.'!$B$5:$B$484&gt;=K$4)*('Comp.'!$B$5:$B$484&lt;=EOMONTH(K$4,0))*('Comp.'!$E$5:$E$484))</f>
        <v>0</v>
      </c>
      <c r="L47" s="11">
        <f>SUMPRODUCT((Diário!$E$4:$E$941='Analítico Cp.'!$B47)*(Diário!$C$4:$C$941&gt;=L$4)*(Diário!$C$4:$C$941&lt;=EOMONTH(L$4,0))*(Diário!$F$4:$F$941))
+SUMPRODUCT(('Comp.'!$D$5:$D$484=$B47)*('Comp.'!$B$5:$B$484&gt;=L$4)*('Comp.'!$B$5:$B$484&lt;=EOMONTH(L$4,0))*('Comp.'!$E$5:$E$484))</f>
        <v>0</v>
      </c>
      <c r="M47" s="11">
        <f>SUMPRODUCT((Diário!$E$4:$E$941='Analítico Cp.'!$B47)*(Diário!$C$4:$C$941&gt;=M$4)*(Diário!$C$4:$C$941&lt;=EOMONTH(M$4,0))*(Diário!$F$4:$F$941))
+SUMPRODUCT(('Comp.'!$D$5:$D$484=$B47)*('Comp.'!$B$5:$B$484&gt;=M$4)*('Comp.'!$B$5:$B$484&lt;=EOMONTH(M$4,0))*('Comp.'!$E$5:$E$484))</f>
        <v>0</v>
      </c>
      <c r="N47" s="11">
        <f>SUMPRODUCT((Diário!$E$4:$E$941='Analítico Cp.'!$B47)*(Diário!$C$4:$C$941&gt;=N$4)*(Diário!$C$4:$C$941&lt;=EOMONTH(N$4,0))*(Diário!$F$4:$F$941))
+SUMPRODUCT(('Comp.'!$D$5:$D$484=$B47)*('Comp.'!$B$5:$B$484&gt;=N$4)*('Comp.'!$B$5:$B$484&lt;=EOMONTH(N$4,0))*('Comp.'!$E$5:$E$484))</f>
        <v>0</v>
      </c>
      <c r="O47" s="12">
        <f t="shared" si="9"/>
        <v>18588.099999999999</v>
      </c>
      <c r="P47" s="95">
        <f t="shared" si="10"/>
        <v>3.0034298506100603E-2</v>
      </c>
    </row>
    <row r="48" spans="1:16" ht="23.25" customHeight="1" x14ac:dyDescent="0.25">
      <c r="A48" s="201" t="s">
        <v>98</v>
      </c>
      <c r="B48" s="39" t="s">
        <v>8</v>
      </c>
      <c r="C48" s="11">
        <f>SUMPRODUCT((Diário!$E$4:$E$941='Analítico Cp.'!$B48)*(Diário!$C$4:$C$941&gt;=C$4)*(Diário!$C$4:$C$941&lt;=EOMONTH(C$4,0))*(Diário!$F$4:$F$941))
+SUMPRODUCT(('Comp.'!$D$5:$D$484=$B48)*('Comp.'!$B$5:$B$484&gt;=C$4)*('Comp.'!$B$5:$B$484&lt;=EOMONTH(C$4,0))*('Comp.'!$E$5:$E$484))</f>
        <v>49.7</v>
      </c>
      <c r="D48" s="11">
        <f>SUMPRODUCT((Diário!$E$4:$E$941='Analítico Cp.'!$B48)*(Diário!$C$4:$C$941&gt;=D$4)*(Diário!$C$4:$C$941&lt;=EOMONTH(D$4,0))*(Diário!$F$4:$F$941))
+SUMPRODUCT(('Comp.'!$D$5:$D$484=$B48)*('Comp.'!$B$5:$B$484&gt;=D$4)*('Comp.'!$B$5:$B$484&lt;=EOMONTH(D$4,0))*('Comp.'!$E$5:$E$484))</f>
        <v>51.9</v>
      </c>
      <c r="E48" s="11">
        <f>SUMPRODUCT((Diário!$E$4:$E$941='Analítico Cp.'!$B48)*(Diário!$C$4:$C$941&gt;=E$4)*(Diário!$C$4:$C$941&lt;=EOMONTH(E$4,0))*(Diário!$F$4:$F$941))
+SUMPRODUCT(('Comp.'!$D$5:$D$484=$B48)*('Comp.'!$B$5:$B$484&gt;=E$4)*('Comp.'!$B$5:$B$484&lt;=EOMONTH(E$4,0))*('Comp.'!$E$5:$E$484))</f>
        <v>51.9</v>
      </c>
      <c r="F48" s="11">
        <f>SUMPRODUCT((Diário!$E$4:$E$941='Analítico Cp.'!$B48)*(Diário!$C$4:$C$941&gt;=F$4)*(Diário!$C$4:$C$941&lt;=EOMONTH(F$4,0))*(Diário!$F$4:$F$941))
+SUMPRODUCT(('Comp.'!$D$5:$D$484=$B48)*('Comp.'!$B$5:$B$484&gt;=F$4)*('Comp.'!$B$5:$B$484&lt;=EOMONTH(F$4,0))*('Comp.'!$E$5:$E$484))</f>
        <v>51.9</v>
      </c>
      <c r="G48" s="11">
        <f>SUMPRODUCT((Diário!$E$4:$E$941='Analítico Cp.'!$B48)*(Diário!$C$4:$C$941&gt;=G$4)*(Diário!$C$4:$C$941&lt;=EOMONTH(G$4,0))*(Diário!$F$4:$F$941))
+SUMPRODUCT(('Comp.'!$D$5:$D$484=$B48)*('Comp.'!$B$5:$B$484&gt;=G$4)*('Comp.'!$B$5:$B$484&lt;=EOMONTH(G$4,0))*('Comp.'!$E$5:$E$484))</f>
        <v>0</v>
      </c>
      <c r="H48" s="11">
        <f>SUMPRODUCT((Diário!$E$4:$E$941='Analítico Cp.'!$B48)*(Diário!$C$4:$C$941&gt;=H$4)*(Diário!$C$4:$C$941&lt;=EOMONTH(H$4,0))*(Diário!$F$4:$F$941))
+SUMPRODUCT(('Comp.'!$D$5:$D$484=$B48)*('Comp.'!$B$5:$B$484&gt;=H$4)*('Comp.'!$B$5:$B$484&lt;=EOMONTH(H$4,0))*('Comp.'!$E$5:$E$484))</f>
        <v>0</v>
      </c>
      <c r="I48" s="11">
        <f>SUMPRODUCT((Diário!$E$4:$E$941='Analítico Cp.'!$B48)*(Diário!$C$4:$C$941&gt;=I$4)*(Diário!$C$4:$C$941&lt;=EOMONTH(I$4,0))*(Diário!$F$4:$F$941))
+SUMPRODUCT(('Comp.'!$D$5:$D$484=$B48)*('Comp.'!$B$5:$B$484&gt;=I$4)*('Comp.'!$B$5:$B$484&lt;=EOMONTH(I$4,0))*('Comp.'!$E$5:$E$484))</f>
        <v>0</v>
      </c>
      <c r="J48" s="11">
        <f>SUMPRODUCT((Diário!$E$4:$E$941='Analítico Cp.'!$B48)*(Diário!$C$4:$C$941&gt;=J$4)*(Diário!$C$4:$C$941&lt;=EOMONTH(J$4,0))*(Diário!$F$4:$F$941))
+SUMPRODUCT(('Comp.'!$D$5:$D$484=$B48)*('Comp.'!$B$5:$B$484&gt;=J$4)*('Comp.'!$B$5:$B$484&lt;=EOMONTH(J$4,0))*('Comp.'!$E$5:$E$484))</f>
        <v>0</v>
      </c>
      <c r="K48" s="11">
        <f>SUMPRODUCT((Diário!$E$4:$E$941='Analítico Cp.'!$B48)*(Diário!$C$4:$C$941&gt;=K$4)*(Diário!$C$4:$C$941&lt;=EOMONTH(K$4,0))*(Diário!$F$4:$F$941))
+SUMPRODUCT(('Comp.'!$D$5:$D$484=$B48)*('Comp.'!$B$5:$B$484&gt;=K$4)*('Comp.'!$B$5:$B$484&lt;=EOMONTH(K$4,0))*('Comp.'!$E$5:$E$484))</f>
        <v>0</v>
      </c>
      <c r="L48" s="11">
        <f>SUMPRODUCT((Diário!$E$4:$E$941='Analítico Cp.'!$B48)*(Diário!$C$4:$C$941&gt;=L$4)*(Diário!$C$4:$C$941&lt;=EOMONTH(L$4,0))*(Diário!$F$4:$F$941))
+SUMPRODUCT(('Comp.'!$D$5:$D$484=$B48)*('Comp.'!$B$5:$B$484&gt;=L$4)*('Comp.'!$B$5:$B$484&lt;=EOMONTH(L$4,0))*('Comp.'!$E$5:$E$484))</f>
        <v>0</v>
      </c>
      <c r="M48" s="11">
        <f>SUMPRODUCT((Diário!$E$4:$E$941='Analítico Cp.'!$B48)*(Diário!$C$4:$C$941&gt;=M$4)*(Diário!$C$4:$C$941&lt;=EOMONTH(M$4,0))*(Diário!$F$4:$F$941))
+SUMPRODUCT(('Comp.'!$D$5:$D$484=$B48)*('Comp.'!$B$5:$B$484&gt;=M$4)*('Comp.'!$B$5:$B$484&lt;=EOMONTH(M$4,0))*('Comp.'!$E$5:$E$484))</f>
        <v>0</v>
      </c>
      <c r="N48" s="11">
        <f>SUMPRODUCT((Diário!$E$4:$E$941='Analítico Cp.'!$B48)*(Diário!$C$4:$C$941&gt;=N$4)*(Diário!$C$4:$C$941&lt;=EOMONTH(N$4,0))*(Diário!$F$4:$F$941))
+SUMPRODUCT(('Comp.'!$D$5:$D$484=$B48)*('Comp.'!$B$5:$B$484&gt;=N$4)*('Comp.'!$B$5:$B$484&lt;=EOMONTH(N$4,0))*('Comp.'!$E$5:$E$484))</f>
        <v>0</v>
      </c>
      <c r="O48" s="12">
        <f t="shared" si="9"/>
        <v>205.4</v>
      </c>
      <c r="P48" s="95">
        <f t="shared" si="10"/>
        <v>3.3188141408498257E-4</v>
      </c>
    </row>
    <row r="49" spans="1:16" ht="23.25" customHeight="1" x14ac:dyDescent="0.25">
      <c r="A49" s="201" t="s">
        <v>99</v>
      </c>
      <c r="B49" s="39" t="s">
        <v>48</v>
      </c>
      <c r="C49" s="11">
        <f>SUMPRODUCT((Diário!$E$4:$E$941='Analítico Cp.'!$B49)*(Diário!$C$4:$C$941&gt;=C$4)*(Diário!$C$4:$C$941&lt;=EOMONTH(C$4,0))*(Diário!$F$4:$F$941))
+SUMPRODUCT(('Comp.'!$D$5:$D$484=$B49)*('Comp.'!$B$5:$B$484&gt;=C$4)*('Comp.'!$B$5:$B$484&lt;=EOMONTH(C$4,0))*('Comp.'!$E$5:$E$484))</f>
        <v>271.32</v>
      </c>
      <c r="D49" s="11">
        <f>SUMPRODUCT((Diário!$E$4:$E$941='Analítico Cp.'!$B49)*(Diário!$C$4:$C$941&gt;=D$4)*(Diário!$C$4:$C$941&lt;=EOMONTH(D$4,0))*(Diário!$F$4:$F$941))
+SUMPRODUCT(('Comp.'!$D$5:$D$484=$B49)*('Comp.'!$B$5:$B$484&gt;=D$4)*('Comp.'!$B$5:$B$484&lt;=EOMONTH(D$4,0))*('Comp.'!$E$5:$E$484))</f>
        <v>271.32</v>
      </c>
      <c r="E49" s="11">
        <f>SUMPRODUCT((Diário!$E$4:$E$941='Analítico Cp.'!$B49)*(Diário!$C$4:$C$941&gt;=E$4)*(Diário!$C$4:$C$941&lt;=EOMONTH(E$4,0))*(Diário!$F$4:$F$941))
+SUMPRODUCT(('Comp.'!$D$5:$D$484=$B49)*('Comp.'!$B$5:$B$484&gt;=E$4)*('Comp.'!$B$5:$B$484&lt;=EOMONTH(E$4,0))*('Comp.'!$E$5:$E$484))</f>
        <v>271.32</v>
      </c>
      <c r="F49" s="11">
        <f>SUMPRODUCT((Diário!$E$4:$E$941='Analítico Cp.'!$B49)*(Diário!$C$4:$C$941&gt;=F$4)*(Diário!$C$4:$C$941&lt;=EOMONTH(F$4,0))*(Diário!$F$4:$F$941))
+SUMPRODUCT(('Comp.'!$D$5:$D$484=$B49)*('Comp.'!$B$5:$B$484&gt;=F$4)*('Comp.'!$B$5:$B$484&lt;=EOMONTH(F$4,0))*('Comp.'!$E$5:$E$484))</f>
        <v>271.32</v>
      </c>
      <c r="G49" s="11">
        <f>SUMPRODUCT((Diário!$E$4:$E$941='Analítico Cp.'!$B49)*(Diário!$C$4:$C$941&gt;=G$4)*(Diário!$C$4:$C$941&lt;=EOMONTH(G$4,0))*(Diário!$F$4:$F$941))
+SUMPRODUCT(('Comp.'!$D$5:$D$484=$B49)*('Comp.'!$B$5:$B$484&gt;=G$4)*('Comp.'!$B$5:$B$484&lt;=EOMONTH(G$4,0))*('Comp.'!$E$5:$E$484))</f>
        <v>0</v>
      </c>
      <c r="H49" s="11">
        <f>SUMPRODUCT((Diário!$E$4:$E$941='Analítico Cp.'!$B49)*(Diário!$C$4:$C$941&gt;=H$4)*(Diário!$C$4:$C$941&lt;=EOMONTH(H$4,0))*(Diário!$F$4:$F$941))
+SUMPRODUCT(('Comp.'!$D$5:$D$484=$B49)*('Comp.'!$B$5:$B$484&gt;=H$4)*('Comp.'!$B$5:$B$484&lt;=EOMONTH(H$4,0))*('Comp.'!$E$5:$E$484))</f>
        <v>0</v>
      </c>
      <c r="I49" s="11">
        <f>SUMPRODUCT((Diário!$E$4:$E$941='Analítico Cp.'!$B49)*(Diário!$C$4:$C$941&gt;=I$4)*(Diário!$C$4:$C$941&lt;=EOMONTH(I$4,0))*(Diário!$F$4:$F$941))
+SUMPRODUCT(('Comp.'!$D$5:$D$484=$B49)*('Comp.'!$B$5:$B$484&gt;=I$4)*('Comp.'!$B$5:$B$484&lt;=EOMONTH(I$4,0))*('Comp.'!$E$5:$E$484))</f>
        <v>0</v>
      </c>
      <c r="J49" s="11">
        <f>SUMPRODUCT((Diário!$E$4:$E$941='Analítico Cp.'!$B49)*(Diário!$C$4:$C$941&gt;=J$4)*(Diário!$C$4:$C$941&lt;=EOMONTH(J$4,0))*(Diário!$F$4:$F$941))
+SUMPRODUCT(('Comp.'!$D$5:$D$484=$B49)*('Comp.'!$B$5:$B$484&gt;=J$4)*('Comp.'!$B$5:$B$484&lt;=EOMONTH(J$4,0))*('Comp.'!$E$5:$E$484))</f>
        <v>0</v>
      </c>
      <c r="K49" s="11">
        <f>SUMPRODUCT((Diário!$E$4:$E$941='Analítico Cp.'!$B49)*(Diário!$C$4:$C$941&gt;=K$4)*(Diário!$C$4:$C$941&lt;=EOMONTH(K$4,0))*(Diário!$F$4:$F$941))
+SUMPRODUCT(('Comp.'!$D$5:$D$484=$B49)*('Comp.'!$B$5:$B$484&gt;=K$4)*('Comp.'!$B$5:$B$484&lt;=EOMONTH(K$4,0))*('Comp.'!$E$5:$E$484))</f>
        <v>0</v>
      </c>
      <c r="L49" s="11">
        <f>SUMPRODUCT((Diário!$E$4:$E$941='Analítico Cp.'!$B49)*(Diário!$C$4:$C$941&gt;=L$4)*(Diário!$C$4:$C$941&lt;=EOMONTH(L$4,0))*(Diário!$F$4:$F$941))
+SUMPRODUCT(('Comp.'!$D$5:$D$484=$B49)*('Comp.'!$B$5:$B$484&gt;=L$4)*('Comp.'!$B$5:$B$484&lt;=EOMONTH(L$4,0))*('Comp.'!$E$5:$E$484))</f>
        <v>0</v>
      </c>
      <c r="M49" s="11">
        <f>SUMPRODUCT((Diário!$E$4:$E$941='Analítico Cp.'!$B49)*(Diário!$C$4:$C$941&gt;=M$4)*(Diário!$C$4:$C$941&lt;=EOMONTH(M$4,0))*(Diário!$F$4:$F$941))
+SUMPRODUCT(('Comp.'!$D$5:$D$484=$B49)*('Comp.'!$B$5:$B$484&gt;=M$4)*('Comp.'!$B$5:$B$484&lt;=EOMONTH(M$4,0))*('Comp.'!$E$5:$E$484))</f>
        <v>0</v>
      </c>
      <c r="N49" s="11">
        <f>SUMPRODUCT((Diário!$E$4:$E$941='Analítico Cp.'!$B49)*(Diário!$C$4:$C$941&gt;=N$4)*(Diário!$C$4:$C$941&lt;=EOMONTH(N$4,0))*(Diário!$F$4:$F$941))
+SUMPRODUCT(('Comp.'!$D$5:$D$484=$B49)*('Comp.'!$B$5:$B$484&gt;=N$4)*('Comp.'!$B$5:$B$484&lt;=EOMONTH(N$4,0))*('Comp.'!$E$5:$E$484))</f>
        <v>0</v>
      </c>
      <c r="O49" s="12">
        <f t="shared" si="9"/>
        <v>1085.28</v>
      </c>
      <c r="P49" s="95">
        <f t="shared" si="10"/>
        <v>1.7535747861643131E-3</v>
      </c>
    </row>
    <row r="50" spans="1:16" ht="23.25" customHeight="1" x14ac:dyDescent="0.25">
      <c r="A50" s="201" t="s">
        <v>153</v>
      </c>
      <c r="B50" s="39" t="s">
        <v>49</v>
      </c>
      <c r="C50" s="11">
        <f>SUMPRODUCT((Diário!$E$4:$E$941='Analítico Cp.'!$B50)*(Diário!$C$4:$C$941&gt;=C$4)*(Diário!$C$4:$C$941&lt;=EOMONTH(C$4,0))*(Diário!$F$4:$F$941))
+SUMPRODUCT(('Comp.'!$D$5:$D$484=$B50)*('Comp.'!$B$5:$B$484&gt;=C$4)*('Comp.'!$B$5:$B$484&lt;=EOMONTH(C$4,0))*('Comp.'!$E$5:$E$484))</f>
        <v>0</v>
      </c>
      <c r="D50" s="11">
        <f>SUMPRODUCT((Diário!$E$4:$E$941='Analítico Cp.'!$B50)*(Diário!$C$4:$C$941&gt;=D$4)*(Diário!$C$4:$C$941&lt;=EOMONTH(D$4,0))*(Diário!$F$4:$F$941))
+SUMPRODUCT(('Comp.'!$D$5:$D$484=$B50)*('Comp.'!$B$5:$B$484&gt;=D$4)*('Comp.'!$B$5:$B$484&lt;=EOMONTH(D$4,0))*('Comp.'!$E$5:$E$484))</f>
        <v>0</v>
      </c>
      <c r="E50" s="11">
        <f>SUMPRODUCT((Diário!$E$4:$E$941='Analítico Cp.'!$B50)*(Diário!$C$4:$C$941&gt;=E$4)*(Diário!$C$4:$C$941&lt;=EOMONTH(E$4,0))*(Diário!$F$4:$F$941))
+SUMPRODUCT(('Comp.'!$D$5:$D$484=$B50)*('Comp.'!$B$5:$B$484&gt;=E$4)*('Comp.'!$B$5:$B$484&lt;=EOMONTH(E$4,0))*('Comp.'!$E$5:$E$484))</f>
        <v>0</v>
      </c>
      <c r="F50" s="11">
        <f>SUMPRODUCT((Diário!$E$4:$E$941='Analítico Cp.'!$B50)*(Diário!$C$4:$C$941&gt;=F$4)*(Diário!$C$4:$C$941&lt;=EOMONTH(F$4,0))*(Diário!$F$4:$F$941))
+SUMPRODUCT(('Comp.'!$D$5:$D$484=$B50)*('Comp.'!$B$5:$B$484&gt;=F$4)*('Comp.'!$B$5:$B$484&lt;=EOMONTH(F$4,0))*('Comp.'!$E$5:$E$484))</f>
        <v>0</v>
      </c>
      <c r="G50" s="11">
        <f>SUMPRODUCT((Diário!$E$4:$E$941='Analítico Cp.'!$B50)*(Diário!$C$4:$C$941&gt;=G$4)*(Diário!$C$4:$C$941&lt;=EOMONTH(G$4,0))*(Diário!$F$4:$F$941))
+SUMPRODUCT(('Comp.'!$D$5:$D$484=$B50)*('Comp.'!$B$5:$B$484&gt;=G$4)*('Comp.'!$B$5:$B$484&lt;=EOMONTH(G$4,0))*('Comp.'!$E$5:$E$484))</f>
        <v>0</v>
      </c>
      <c r="H50" s="11">
        <f>SUMPRODUCT((Diário!$E$4:$E$941='Analítico Cp.'!$B50)*(Diário!$C$4:$C$941&gt;=H$4)*(Diário!$C$4:$C$941&lt;=EOMONTH(H$4,0))*(Diário!$F$4:$F$941))
+SUMPRODUCT(('Comp.'!$D$5:$D$484=$B50)*('Comp.'!$B$5:$B$484&gt;=H$4)*('Comp.'!$B$5:$B$484&lt;=EOMONTH(H$4,0))*('Comp.'!$E$5:$E$484))</f>
        <v>0</v>
      </c>
      <c r="I50" s="11">
        <f>SUMPRODUCT((Diário!$E$4:$E$941='Analítico Cp.'!$B50)*(Diário!$C$4:$C$941&gt;=I$4)*(Diário!$C$4:$C$941&lt;=EOMONTH(I$4,0))*(Diário!$F$4:$F$941))
+SUMPRODUCT(('Comp.'!$D$5:$D$484=$B50)*('Comp.'!$B$5:$B$484&gt;=I$4)*('Comp.'!$B$5:$B$484&lt;=EOMONTH(I$4,0))*('Comp.'!$E$5:$E$484))</f>
        <v>0</v>
      </c>
      <c r="J50" s="11">
        <f>SUMPRODUCT((Diário!$E$4:$E$941='Analítico Cp.'!$B50)*(Diário!$C$4:$C$941&gt;=J$4)*(Diário!$C$4:$C$941&lt;=EOMONTH(J$4,0))*(Diário!$F$4:$F$941))
+SUMPRODUCT(('Comp.'!$D$5:$D$484=$B50)*('Comp.'!$B$5:$B$484&gt;=J$4)*('Comp.'!$B$5:$B$484&lt;=EOMONTH(J$4,0))*('Comp.'!$E$5:$E$484))</f>
        <v>0</v>
      </c>
      <c r="K50" s="11">
        <f>SUMPRODUCT((Diário!$E$4:$E$941='Analítico Cp.'!$B50)*(Diário!$C$4:$C$941&gt;=K$4)*(Diário!$C$4:$C$941&lt;=EOMONTH(K$4,0))*(Diário!$F$4:$F$941))
+SUMPRODUCT(('Comp.'!$D$5:$D$484=$B50)*('Comp.'!$B$5:$B$484&gt;=K$4)*('Comp.'!$B$5:$B$484&lt;=EOMONTH(K$4,0))*('Comp.'!$E$5:$E$484))</f>
        <v>0</v>
      </c>
      <c r="L50" s="11">
        <f>SUMPRODUCT((Diário!$E$4:$E$941='Analítico Cp.'!$B50)*(Diário!$C$4:$C$941&gt;=L$4)*(Diário!$C$4:$C$941&lt;=EOMONTH(L$4,0))*(Diário!$F$4:$F$941))
+SUMPRODUCT(('Comp.'!$D$5:$D$484=$B50)*('Comp.'!$B$5:$B$484&gt;=L$4)*('Comp.'!$B$5:$B$484&lt;=EOMONTH(L$4,0))*('Comp.'!$E$5:$E$484))</f>
        <v>0</v>
      </c>
      <c r="M50" s="11">
        <f>SUMPRODUCT((Diário!$E$4:$E$941='Analítico Cp.'!$B50)*(Diário!$C$4:$C$941&gt;=M$4)*(Diário!$C$4:$C$941&lt;=EOMONTH(M$4,0))*(Diário!$F$4:$F$941))
+SUMPRODUCT(('Comp.'!$D$5:$D$484=$B50)*('Comp.'!$B$5:$B$484&gt;=M$4)*('Comp.'!$B$5:$B$484&lt;=EOMONTH(M$4,0))*('Comp.'!$E$5:$E$484))</f>
        <v>0</v>
      </c>
      <c r="N50" s="11">
        <f>SUMPRODUCT((Diário!$E$4:$E$941='Analítico Cp.'!$B50)*(Diário!$C$4:$C$941&gt;=N$4)*(Diário!$C$4:$C$941&lt;=EOMONTH(N$4,0))*(Diário!$F$4:$F$941))
+SUMPRODUCT(('Comp.'!$D$5:$D$484=$B50)*('Comp.'!$B$5:$B$484&gt;=N$4)*('Comp.'!$B$5:$B$484&lt;=EOMONTH(N$4,0))*('Comp.'!$E$5:$E$484))</f>
        <v>0</v>
      </c>
      <c r="O50" s="12">
        <f t="shared" si="9"/>
        <v>0</v>
      </c>
      <c r="P50" s="95">
        <f t="shared" si="10"/>
        <v>0</v>
      </c>
    </row>
    <row r="51" spans="1:16" ht="23.25" customHeight="1" x14ac:dyDescent="0.25">
      <c r="A51" s="201" t="s">
        <v>154</v>
      </c>
      <c r="B51" s="39" t="s">
        <v>290</v>
      </c>
      <c r="C51" s="11">
        <f>SUMPRODUCT((Diário!$E$4:$E$941='Analítico Cp.'!$B51)*(Diário!$C$4:$C$941&gt;=C$4)*(Diário!$C$4:$C$941&lt;=EOMONTH(C$4,0))*(Diário!$F$4:$F$941))
+SUMPRODUCT(('Comp.'!$D$5:$D$484=$B51)*('Comp.'!$B$5:$B$484&gt;=C$4)*('Comp.'!$B$5:$B$484&lt;=EOMONTH(C$4,0))*('Comp.'!$E$5:$E$484))</f>
        <v>460.5</v>
      </c>
      <c r="D51" s="11">
        <f>SUMPRODUCT((Diário!$E$4:$E$941='Analítico Cp.'!$B51)*(Diário!$C$4:$C$941&gt;=D$4)*(Diário!$C$4:$C$941&lt;=EOMONTH(D$4,0))*(Diário!$F$4:$F$941))
+SUMPRODUCT(('Comp.'!$D$5:$D$484=$B51)*('Comp.'!$B$5:$B$484&gt;=D$4)*('Comp.'!$B$5:$B$484&lt;=EOMONTH(D$4,0))*('Comp.'!$E$5:$E$484))</f>
        <v>460.5</v>
      </c>
      <c r="E51" s="11">
        <f>SUMPRODUCT((Diário!$E$4:$E$941='Analítico Cp.'!$B51)*(Diário!$C$4:$C$941&gt;=E$4)*(Diário!$C$4:$C$941&lt;=EOMONTH(E$4,0))*(Diário!$F$4:$F$941))
+SUMPRODUCT(('Comp.'!$D$5:$D$484=$B51)*('Comp.'!$B$5:$B$484&gt;=E$4)*('Comp.'!$B$5:$B$484&lt;=EOMONTH(E$4,0))*('Comp.'!$E$5:$E$484))</f>
        <v>460.5</v>
      </c>
      <c r="F51" s="11">
        <f>SUMPRODUCT((Diário!$E$4:$E$941='Analítico Cp.'!$B51)*(Diário!$C$4:$C$941&gt;=F$4)*(Diário!$C$4:$C$941&lt;=EOMONTH(F$4,0))*(Diário!$F$4:$F$941))
+SUMPRODUCT(('Comp.'!$D$5:$D$484=$B51)*('Comp.'!$B$5:$B$484&gt;=F$4)*('Comp.'!$B$5:$B$484&lt;=EOMONTH(F$4,0))*('Comp.'!$E$5:$E$484))</f>
        <v>460.5</v>
      </c>
      <c r="G51" s="11">
        <f>SUMPRODUCT((Diário!$E$4:$E$941='Analítico Cp.'!$B51)*(Diário!$C$4:$C$941&gt;=G$4)*(Diário!$C$4:$C$941&lt;=EOMONTH(G$4,0))*(Diário!$F$4:$F$941))
+SUMPRODUCT(('Comp.'!$D$5:$D$484=$B51)*('Comp.'!$B$5:$B$484&gt;=G$4)*('Comp.'!$B$5:$B$484&lt;=EOMONTH(G$4,0))*('Comp.'!$E$5:$E$484))</f>
        <v>0</v>
      </c>
      <c r="H51" s="11">
        <f>SUMPRODUCT((Diário!$E$4:$E$941='Analítico Cp.'!$B51)*(Diário!$C$4:$C$941&gt;=H$4)*(Diário!$C$4:$C$941&lt;=EOMONTH(H$4,0))*(Diário!$F$4:$F$941))
+SUMPRODUCT(('Comp.'!$D$5:$D$484=$B51)*('Comp.'!$B$5:$B$484&gt;=H$4)*('Comp.'!$B$5:$B$484&lt;=EOMONTH(H$4,0))*('Comp.'!$E$5:$E$484))</f>
        <v>0</v>
      </c>
      <c r="I51" s="11">
        <f>SUMPRODUCT((Diário!$E$4:$E$941='Analítico Cp.'!$B51)*(Diário!$C$4:$C$941&gt;=I$4)*(Diário!$C$4:$C$941&lt;=EOMONTH(I$4,0))*(Diário!$F$4:$F$941))
+SUMPRODUCT(('Comp.'!$D$5:$D$484=$B51)*('Comp.'!$B$5:$B$484&gt;=I$4)*('Comp.'!$B$5:$B$484&lt;=EOMONTH(I$4,0))*('Comp.'!$E$5:$E$484))</f>
        <v>0</v>
      </c>
      <c r="J51" s="11">
        <f>SUMPRODUCT((Diário!$E$4:$E$941='Analítico Cp.'!$B51)*(Diário!$C$4:$C$941&gt;=J$4)*(Diário!$C$4:$C$941&lt;=EOMONTH(J$4,0))*(Diário!$F$4:$F$941))
+SUMPRODUCT(('Comp.'!$D$5:$D$484=$B51)*('Comp.'!$B$5:$B$484&gt;=J$4)*('Comp.'!$B$5:$B$484&lt;=EOMONTH(J$4,0))*('Comp.'!$E$5:$E$484))</f>
        <v>0</v>
      </c>
      <c r="K51" s="11">
        <f>SUMPRODUCT((Diário!$E$4:$E$941='Analítico Cp.'!$B51)*(Diário!$C$4:$C$941&gt;=K$4)*(Diário!$C$4:$C$941&lt;=EOMONTH(K$4,0))*(Diário!$F$4:$F$941))
+SUMPRODUCT(('Comp.'!$D$5:$D$484=$B51)*('Comp.'!$B$5:$B$484&gt;=K$4)*('Comp.'!$B$5:$B$484&lt;=EOMONTH(K$4,0))*('Comp.'!$E$5:$E$484))</f>
        <v>0</v>
      </c>
      <c r="L51" s="11">
        <f>SUMPRODUCT((Diário!$E$4:$E$941='Analítico Cp.'!$B51)*(Diário!$C$4:$C$941&gt;=L$4)*(Diário!$C$4:$C$941&lt;=EOMONTH(L$4,0))*(Diário!$F$4:$F$941))
+SUMPRODUCT(('Comp.'!$D$5:$D$484=$B51)*('Comp.'!$B$5:$B$484&gt;=L$4)*('Comp.'!$B$5:$B$484&lt;=EOMONTH(L$4,0))*('Comp.'!$E$5:$E$484))</f>
        <v>0</v>
      </c>
      <c r="M51" s="11">
        <f>SUMPRODUCT((Diário!$E$4:$E$941='Analítico Cp.'!$B51)*(Diário!$C$4:$C$941&gt;=M$4)*(Diário!$C$4:$C$941&lt;=EOMONTH(M$4,0))*(Diário!$F$4:$F$941))
+SUMPRODUCT(('Comp.'!$D$5:$D$484=$B51)*('Comp.'!$B$5:$B$484&gt;=M$4)*('Comp.'!$B$5:$B$484&lt;=EOMONTH(M$4,0))*('Comp.'!$E$5:$E$484))</f>
        <v>0</v>
      </c>
      <c r="N51" s="11">
        <f>SUMPRODUCT((Diário!$E$4:$E$941='Analítico Cp.'!$B51)*(Diário!$C$4:$C$941&gt;=N$4)*(Diário!$C$4:$C$941&lt;=EOMONTH(N$4,0))*(Diário!$F$4:$F$941))
+SUMPRODUCT(('Comp.'!$D$5:$D$484=$B51)*('Comp.'!$B$5:$B$484&gt;=N$4)*('Comp.'!$B$5:$B$484&lt;=EOMONTH(N$4,0))*('Comp.'!$E$5:$E$484))</f>
        <v>0</v>
      </c>
      <c r="O51" s="12">
        <f>SUM(C51:N51)</f>
        <v>1842</v>
      </c>
      <c r="P51" s="95">
        <f t="shared" si="10"/>
        <v>2.9762685722713629E-3</v>
      </c>
    </row>
    <row r="52" spans="1:16" ht="23.25" customHeight="1" x14ac:dyDescent="0.25">
      <c r="A52" s="201" t="s">
        <v>289</v>
      </c>
      <c r="B52" s="39" t="s">
        <v>339</v>
      </c>
      <c r="C52" s="11">
        <f>SUMPRODUCT((Diário!$E$4:$E$941='Analítico Cp.'!$B52)*(Diário!$C$4:$C$941&gt;=C$4)*(Diário!$C$4:$C$941&lt;=EOMONTH(C$4,0))*(Diário!$F$4:$F$941))
+SUMPRODUCT(('Comp.'!$D$5:$D$484=$B52)*('Comp.'!$B$5:$B$484&gt;=C$4)*('Comp.'!$B$5:$B$484&lt;=EOMONTH(C$4,0))*('Comp.'!$E$5:$E$484))</f>
        <v>0</v>
      </c>
      <c r="D52" s="11">
        <f>SUMPRODUCT((Diário!$E$4:$E$941='Analítico Cp.'!$B52)*(Diário!$C$4:$C$941&gt;=D$4)*(Diário!$C$4:$C$941&lt;=EOMONTH(D$4,0))*(Diário!$F$4:$F$941))
+SUMPRODUCT(('Comp.'!$D$5:$D$484=$B52)*('Comp.'!$B$5:$B$484&gt;=D$4)*('Comp.'!$B$5:$B$484&lt;=EOMONTH(D$4,0))*('Comp.'!$E$5:$E$484))</f>
        <v>0</v>
      </c>
      <c r="E52" s="11">
        <f>SUMPRODUCT((Diário!$E$4:$E$941='Analítico Cp.'!$B52)*(Diário!$C$4:$C$941&gt;=E$4)*(Diário!$C$4:$C$941&lt;=EOMONTH(E$4,0))*(Diário!$F$4:$F$941))
+SUMPRODUCT(('Comp.'!$D$5:$D$484=$B52)*('Comp.'!$B$5:$B$484&gt;=E$4)*('Comp.'!$B$5:$B$484&lt;=EOMONTH(E$4,0))*('Comp.'!$E$5:$E$484))</f>
        <v>0</v>
      </c>
      <c r="F52" s="11">
        <f>SUMPRODUCT((Diário!$E$4:$E$941='Analítico Cp.'!$B52)*(Diário!$C$4:$C$941&gt;=F$4)*(Diário!$C$4:$C$941&lt;=EOMONTH(F$4,0))*(Diário!$F$4:$F$941))
+SUMPRODUCT(('Comp.'!$D$5:$D$484=$B52)*('Comp.'!$B$5:$B$484&gt;=F$4)*('Comp.'!$B$5:$B$484&lt;=EOMONTH(F$4,0))*('Comp.'!$E$5:$E$484))</f>
        <v>0</v>
      </c>
      <c r="G52" s="11">
        <f>SUMPRODUCT((Diário!$E$4:$E$941='Analítico Cp.'!$B52)*(Diário!$C$4:$C$941&gt;=G$4)*(Diário!$C$4:$C$941&lt;=EOMONTH(G$4,0))*(Diário!$F$4:$F$941))
+SUMPRODUCT(('Comp.'!$D$5:$D$484=$B52)*('Comp.'!$B$5:$B$484&gt;=G$4)*('Comp.'!$B$5:$B$484&lt;=EOMONTH(G$4,0))*('Comp.'!$E$5:$E$484))</f>
        <v>0</v>
      </c>
      <c r="H52" s="11">
        <f>SUMPRODUCT((Diário!$E$4:$E$941='Analítico Cp.'!$B52)*(Diário!$C$4:$C$941&gt;=H$4)*(Diário!$C$4:$C$941&lt;=EOMONTH(H$4,0))*(Diário!$F$4:$F$941))
+SUMPRODUCT(('Comp.'!$D$5:$D$484=$B52)*('Comp.'!$B$5:$B$484&gt;=H$4)*('Comp.'!$B$5:$B$484&lt;=EOMONTH(H$4,0))*('Comp.'!$E$5:$E$484))</f>
        <v>0</v>
      </c>
      <c r="I52" s="11">
        <f>SUMPRODUCT((Diário!$E$4:$E$941='Analítico Cp.'!$B52)*(Diário!$C$4:$C$941&gt;=I$4)*(Diário!$C$4:$C$941&lt;=EOMONTH(I$4,0))*(Diário!$F$4:$F$941))
+SUMPRODUCT(('Comp.'!$D$5:$D$484=$B52)*('Comp.'!$B$5:$B$484&gt;=I$4)*('Comp.'!$B$5:$B$484&lt;=EOMONTH(I$4,0))*('Comp.'!$E$5:$E$484))</f>
        <v>0</v>
      </c>
      <c r="J52" s="11">
        <f>SUMPRODUCT((Diário!$E$4:$E$941='Analítico Cp.'!$B52)*(Diário!$C$4:$C$941&gt;=J$4)*(Diário!$C$4:$C$941&lt;=EOMONTH(J$4,0))*(Diário!$F$4:$F$941))
+SUMPRODUCT(('Comp.'!$D$5:$D$484=$B52)*('Comp.'!$B$5:$B$484&gt;=J$4)*('Comp.'!$B$5:$B$484&lt;=EOMONTH(J$4,0))*('Comp.'!$E$5:$E$484))</f>
        <v>0</v>
      </c>
      <c r="K52" s="11">
        <f>SUMPRODUCT((Diário!$E$4:$E$941='Analítico Cp.'!$B52)*(Diário!$C$4:$C$941&gt;=K$4)*(Diário!$C$4:$C$941&lt;=EOMONTH(K$4,0))*(Diário!$F$4:$F$941))
+SUMPRODUCT(('Comp.'!$D$5:$D$484=$B52)*('Comp.'!$B$5:$B$484&gt;=K$4)*('Comp.'!$B$5:$B$484&lt;=EOMONTH(K$4,0))*('Comp.'!$E$5:$E$484))</f>
        <v>0</v>
      </c>
      <c r="L52" s="11">
        <f>SUMPRODUCT((Diário!$E$4:$E$941='Analítico Cp.'!$B52)*(Diário!$C$4:$C$941&gt;=L$4)*(Diário!$C$4:$C$941&lt;=EOMONTH(L$4,0))*(Diário!$F$4:$F$941))
+SUMPRODUCT(('Comp.'!$D$5:$D$484=$B52)*('Comp.'!$B$5:$B$484&gt;=L$4)*('Comp.'!$B$5:$B$484&lt;=EOMONTH(L$4,0))*('Comp.'!$E$5:$E$484))</f>
        <v>0</v>
      </c>
      <c r="M52" s="11">
        <f>SUMPRODUCT((Diário!$E$4:$E$941='Analítico Cp.'!$B52)*(Diário!$C$4:$C$941&gt;=M$4)*(Diário!$C$4:$C$941&lt;=EOMONTH(M$4,0))*(Diário!$F$4:$F$941))
+SUMPRODUCT(('Comp.'!$D$5:$D$484=$B52)*('Comp.'!$B$5:$B$484&gt;=M$4)*('Comp.'!$B$5:$B$484&lt;=EOMONTH(M$4,0))*('Comp.'!$E$5:$E$484))</f>
        <v>0</v>
      </c>
      <c r="N52" s="11">
        <f>SUMPRODUCT((Diário!$E$4:$E$941='Analítico Cp.'!$B52)*(Diário!$C$4:$C$941&gt;=N$4)*(Diário!$C$4:$C$941&lt;=EOMONTH(N$4,0))*(Diário!$F$4:$F$941))
+SUMPRODUCT(('Comp.'!$D$5:$D$484=$B52)*('Comp.'!$B$5:$B$484&gt;=N$4)*('Comp.'!$B$5:$B$484&lt;=EOMONTH(N$4,0))*('Comp.'!$E$5:$E$484))</f>
        <v>0</v>
      </c>
      <c r="O52" s="12">
        <f>SUM(C52:N52)</f>
        <v>0</v>
      </c>
      <c r="P52" s="95">
        <f t="shared" si="10"/>
        <v>0</v>
      </c>
    </row>
    <row r="53" spans="1:16" ht="23.25" customHeight="1" x14ac:dyDescent="0.25">
      <c r="A53" s="201" t="s">
        <v>340</v>
      </c>
      <c r="B53" s="41" t="s">
        <v>67</v>
      </c>
      <c r="C53" s="11">
        <f>SUMPRODUCT((Diário!$E$4:$E$941='Analítico Cp.'!$B53)*(Diário!$C$4:$C$941&gt;=C$4)*(Diário!$C$4:$C$941&lt;=EOMONTH(C$4,0))*(Diário!$F$4:$F$941))
+SUMPRODUCT(('Comp.'!$D$5:$D$484=$B53)*('Comp.'!$B$5:$B$484&gt;=C$4)*('Comp.'!$B$5:$B$484&lt;=EOMONTH(C$4,0))*('Comp.'!$E$5:$E$484))</f>
        <v>0</v>
      </c>
      <c r="D53" s="11">
        <f>SUMPRODUCT((Diário!$E$4:$E$941='Analítico Cp.'!$B53)*(Diário!$C$4:$C$941&gt;=D$4)*(Diário!$C$4:$C$941&lt;=EOMONTH(D$4,0))*(Diário!$F$4:$F$941))
+SUMPRODUCT(('Comp.'!$D$5:$D$484=$B53)*('Comp.'!$B$5:$B$484&gt;=D$4)*('Comp.'!$B$5:$B$484&lt;=EOMONTH(D$4,0))*('Comp.'!$E$5:$E$484))</f>
        <v>0</v>
      </c>
      <c r="E53" s="11">
        <f>SUMPRODUCT((Diário!$E$4:$E$941='Analítico Cp.'!$B53)*(Diário!$C$4:$C$941&gt;=E$4)*(Diário!$C$4:$C$941&lt;=EOMONTH(E$4,0))*(Diário!$F$4:$F$941))
+SUMPRODUCT(('Comp.'!$D$5:$D$484=$B53)*('Comp.'!$B$5:$B$484&gt;=E$4)*('Comp.'!$B$5:$B$484&lt;=EOMONTH(E$4,0))*('Comp.'!$E$5:$E$484))</f>
        <v>0</v>
      </c>
      <c r="F53" s="11">
        <f>SUMPRODUCT((Diário!$E$4:$E$941='Analítico Cp.'!$B53)*(Diário!$C$4:$C$941&gt;=F$4)*(Diário!$C$4:$C$941&lt;=EOMONTH(F$4,0))*(Diário!$F$4:$F$941))
+SUMPRODUCT(('Comp.'!$D$5:$D$484=$B53)*('Comp.'!$B$5:$B$484&gt;=F$4)*('Comp.'!$B$5:$B$484&lt;=EOMONTH(F$4,0))*('Comp.'!$E$5:$E$484))</f>
        <v>0</v>
      </c>
      <c r="G53" s="11">
        <f>SUMPRODUCT((Diário!$E$4:$E$941='Analítico Cp.'!$B53)*(Diário!$C$4:$C$941&gt;=G$4)*(Diário!$C$4:$C$941&lt;=EOMONTH(G$4,0))*(Diário!$F$4:$F$941))
+SUMPRODUCT(('Comp.'!$D$5:$D$484=$B53)*('Comp.'!$B$5:$B$484&gt;=G$4)*('Comp.'!$B$5:$B$484&lt;=EOMONTH(G$4,0))*('Comp.'!$E$5:$E$484))</f>
        <v>0</v>
      </c>
      <c r="H53" s="11">
        <f>SUMPRODUCT((Diário!$E$4:$E$941='Analítico Cp.'!$B53)*(Diário!$C$4:$C$941&gt;=H$4)*(Diário!$C$4:$C$941&lt;=EOMONTH(H$4,0))*(Diário!$F$4:$F$941))
+SUMPRODUCT(('Comp.'!$D$5:$D$484=$B53)*('Comp.'!$B$5:$B$484&gt;=H$4)*('Comp.'!$B$5:$B$484&lt;=EOMONTH(H$4,0))*('Comp.'!$E$5:$E$484))</f>
        <v>0</v>
      </c>
      <c r="I53" s="11">
        <f>SUMPRODUCT((Diário!$E$4:$E$941='Analítico Cp.'!$B53)*(Diário!$C$4:$C$941&gt;=I$4)*(Diário!$C$4:$C$941&lt;=EOMONTH(I$4,0))*(Diário!$F$4:$F$941))
+SUMPRODUCT(('Comp.'!$D$5:$D$484=$B53)*('Comp.'!$B$5:$B$484&gt;=I$4)*('Comp.'!$B$5:$B$484&lt;=EOMONTH(I$4,0))*('Comp.'!$E$5:$E$484))</f>
        <v>0</v>
      </c>
      <c r="J53" s="11">
        <f>SUMPRODUCT((Diário!$E$4:$E$941='Analítico Cp.'!$B53)*(Diário!$C$4:$C$941&gt;=J$4)*(Diário!$C$4:$C$941&lt;=EOMONTH(J$4,0))*(Diário!$F$4:$F$941))
+SUMPRODUCT(('Comp.'!$D$5:$D$484=$B53)*('Comp.'!$B$5:$B$484&gt;=J$4)*('Comp.'!$B$5:$B$484&lt;=EOMONTH(J$4,0))*('Comp.'!$E$5:$E$484))</f>
        <v>0</v>
      </c>
      <c r="K53" s="11">
        <f>SUMPRODUCT((Diário!$E$4:$E$941='Analítico Cp.'!$B53)*(Diário!$C$4:$C$941&gt;=K$4)*(Diário!$C$4:$C$941&lt;=EOMONTH(K$4,0))*(Diário!$F$4:$F$941))
+SUMPRODUCT(('Comp.'!$D$5:$D$484=$B53)*('Comp.'!$B$5:$B$484&gt;=K$4)*('Comp.'!$B$5:$B$484&lt;=EOMONTH(K$4,0))*('Comp.'!$E$5:$E$484))</f>
        <v>0</v>
      </c>
      <c r="L53" s="11">
        <f>SUMPRODUCT((Diário!$E$4:$E$941='Analítico Cp.'!$B53)*(Diário!$C$4:$C$941&gt;=L$4)*(Diário!$C$4:$C$941&lt;=EOMONTH(L$4,0))*(Diário!$F$4:$F$941))
+SUMPRODUCT(('Comp.'!$D$5:$D$484=$B53)*('Comp.'!$B$5:$B$484&gt;=L$4)*('Comp.'!$B$5:$B$484&lt;=EOMONTH(L$4,0))*('Comp.'!$E$5:$E$484))</f>
        <v>0</v>
      </c>
      <c r="M53" s="11">
        <f>SUMPRODUCT((Diário!$E$4:$E$941='Analítico Cp.'!$B53)*(Diário!$C$4:$C$941&gt;=M$4)*(Diário!$C$4:$C$941&lt;=EOMONTH(M$4,0))*(Diário!$F$4:$F$941))
+SUMPRODUCT(('Comp.'!$D$5:$D$484=$B53)*('Comp.'!$B$5:$B$484&gt;=M$4)*('Comp.'!$B$5:$B$484&lt;=EOMONTH(M$4,0))*('Comp.'!$E$5:$E$484))</f>
        <v>0</v>
      </c>
      <c r="N53" s="11">
        <f>SUMPRODUCT((Diário!$E$4:$E$941='Analítico Cp.'!$B53)*(Diário!$C$4:$C$941&gt;=N$4)*(Diário!$C$4:$C$941&lt;=EOMONTH(N$4,0))*(Diário!$F$4:$F$941))
+SUMPRODUCT(('Comp.'!$D$5:$D$484=$B53)*('Comp.'!$B$5:$B$484&gt;=N$4)*('Comp.'!$B$5:$B$484&lt;=EOMONTH(N$4,0))*('Comp.'!$E$5:$E$484))</f>
        <v>0</v>
      </c>
      <c r="O53" s="14">
        <f t="shared" si="9"/>
        <v>0</v>
      </c>
      <c r="P53" s="95">
        <f t="shared" si="10"/>
        <v>0</v>
      </c>
    </row>
    <row r="54" spans="1:16" ht="23.25" customHeight="1" x14ac:dyDescent="0.25">
      <c r="A54" s="17"/>
      <c r="B54" s="18" t="s">
        <v>101</v>
      </c>
      <c r="C54" s="13">
        <f>SUBTOTAL(109,C45:C53)</f>
        <v>4943.2199999999993</v>
      </c>
      <c r="D54" s="13">
        <f>SUBTOTAL(109,D45:D53)</f>
        <v>9673.5199999999986</v>
      </c>
      <c r="E54" s="13">
        <f>SUBTOTAL(109,E45:E53)</f>
        <v>9897.5199999999986</v>
      </c>
      <c r="F54" s="13">
        <f t="shared" ref="F54:N54" si="11">SUBTOTAL(109,F45:F53)</f>
        <v>10420.719999999999</v>
      </c>
      <c r="G54" s="13">
        <f t="shared" si="11"/>
        <v>0</v>
      </c>
      <c r="H54" s="13">
        <f t="shared" si="11"/>
        <v>0</v>
      </c>
      <c r="I54" s="13">
        <f t="shared" si="11"/>
        <v>0</v>
      </c>
      <c r="J54" s="13">
        <f t="shared" si="11"/>
        <v>0</v>
      </c>
      <c r="K54" s="13">
        <f t="shared" si="11"/>
        <v>0</v>
      </c>
      <c r="L54" s="13">
        <f t="shared" si="11"/>
        <v>0</v>
      </c>
      <c r="M54" s="13">
        <f t="shared" si="11"/>
        <v>0</v>
      </c>
      <c r="N54" s="13">
        <f t="shared" si="11"/>
        <v>0</v>
      </c>
      <c r="O54" s="13">
        <f>SUBTOTAL(109,O45:O53)</f>
        <v>34934.980000000003</v>
      </c>
      <c r="P54" s="96">
        <f t="shared" si="10"/>
        <v>5.6447276355552994E-2</v>
      </c>
    </row>
    <row r="55" spans="1:16" ht="23.25" customHeight="1" thickBot="1" x14ac:dyDescent="0.3">
      <c r="A55" s="222"/>
      <c r="B55" s="223" t="s">
        <v>239</v>
      </c>
      <c r="C55" s="243">
        <f t="shared" ref="C55:O55" si="12">SUBTOTAL(109,C18:C54)</f>
        <v>45282.749999999993</v>
      </c>
      <c r="D55" s="243">
        <f t="shared" si="12"/>
        <v>49880.15</v>
      </c>
      <c r="E55" s="243">
        <f t="shared" si="12"/>
        <v>53588.93</v>
      </c>
      <c r="F55" s="243">
        <f t="shared" si="12"/>
        <v>43963.51</v>
      </c>
      <c r="G55" s="243">
        <f t="shared" si="12"/>
        <v>0</v>
      </c>
      <c r="H55" s="243">
        <f t="shared" si="12"/>
        <v>0</v>
      </c>
      <c r="I55" s="243">
        <f t="shared" si="12"/>
        <v>0</v>
      </c>
      <c r="J55" s="243">
        <f t="shared" si="12"/>
        <v>0</v>
      </c>
      <c r="K55" s="243">
        <f t="shared" si="12"/>
        <v>0</v>
      </c>
      <c r="L55" s="243">
        <f t="shared" si="12"/>
        <v>0</v>
      </c>
      <c r="M55" s="243">
        <f t="shared" si="12"/>
        <v>0</v>
      </c>
      <c r="N55" s="243">
        <f t="shared" si="12"/>
        <v>0</v>
      </c>
      <c r="O55" s="243">
        <f t="shared" si="12"/>
        <v>192715.34</v>
      </c>
      <c r="P55" s="225">
        <f t="shared" si="10"/>
        <v>0.31138578167024444</v>
      </c>
    </row>
    <row r="56" spans="1:16" ht="23.25" customHeight="1" thickBot="1" x14ac:dyDescent="0.3">
      <c r="A56" s="226" t="s">
        <v>37</v>
      </c>
      <c r="B56" s="211" t="s">
        <v>245</v>
      </c>
      <c r="C56" s="247"/>
      <c r="D56" s="247"/>
      <c r="E56" s="247"/>
      <c r="F56" s="247"/>
      <c r="G56" s="247"/>
      <c r="H56" s="247"/>
      <c r="I56" s="247"/>
      <c r="J56" s="247"/>
      <c r="K56" s="247"/>
      <c r="L56" s="247"/>
      <c r="M56" s="247"/>
      <c r="N56" s="247"/>
      <c r="O56" s="247"/>
      <c r="P56" s="193"/>
    </row>
    <row r="57" spans="1:16" ht="23.25" customHeight="1" x14ac:dyDescent="0.25">
      <c r="A57" s="40" t="s">
        <v>16</v>
      </c>
      <c r="B57" s="59" t="s">
        <v>2</v>
      </c>
      <c r="C57" s="11">
        <f>SUMPRODUCT((Diário!$E$4:$E$941='Analítico Cp.'!$B57)*(Diário!$C$4:$C$941&gt;=C$4)*(Diário!$C$4:$C$941&lt;=EOMONTH(C$4,0))*(Diário!$F$4:$F$941))
+SUMPRODUCT(('Comp.'!$D$5:$D$484=$B57)*('Comp.'!$B$5:$B$484&gt;=C$4)*('Comp.'!$B$5:$B$484&lt;=EOMONTH(C$4,0))*('Comp.'!$E$5:$E$484))</f>
        <v>0</v>
      </c>
      <c r="D57" s="11">
        <f>SUMPRODUCT((Diário!$E$4:$E$941='Analítico Cp.'!$B57)*(Diário!$C$4:$C$941&gt;=D$4)*(Diário!$C$4:$C$941&lt;=EOMONTH(D$4,0))*(Diário!$F$4:$F$941))
+SUMPRODUCT(('Comp.'!$D$5:$D$484=$B57)*('Comp.'!$B$5:$B$484&gt;=D$4)*('Comp.'!$B$5:$B$484&lt;=EOMONTH(D$4,0))*('Comp.'!$E$5:$E$484))</f>
        <v>0</v>
      </c>
      <c r="E57" s="11">
        <f>SUMPRODUCT((Diário!$E$4:$E$941='Analítico Cp.'!$B57)*(Diário!$C$4:$C$941&gt;=E$4)*(Diário!$C$4:$C$941&lt;=EOMONTH(E$4,0))*(Diário!$F$4:$F$941))
+SUMPRODUCT(('Comp.'!$D$5:$D$484=$B57)*('Comp.'!$B$5:$B$484&gt;=E$4)*('Comp.'!$B$5:$B$484&lt;=EOMONTH(E$4,0))*('Comp.'!$E$5:$E$484))</f>
        <v>0</v>
      </c>
      <c r="F57" s="11">
        <f>SUMPRODUCT((Diário!$E$4:$E$941='Analítico Cp.'!$B57)*(Diário!$C$4:$C$941&gt;=F$4)*(Diário!$C$4:$C$941&lt;=EOMONTH(F$4,0))*(Diário!$F$4:$F$941))
+SUMPRODUCT(('Comp.'!$D$5:$D$484=$B57)*('Comp.'!$B$5:$B$484&gt;=F$4)*('Comp.'!$B$5:$B$484&lt;=EOMONTH(F$4,0))*('Comp.'!$E$5:$E$484))</f>
        <v>0</v>
      </c>
      <c r="G57" s="11">
        <f>SUMPRODUCT((Diário!$E$4:$E$941='Analítico Cp.'!$B57)*(Diário!$C$4:$C$941&gt;=G$4)*(Diário!$C$4:$C$941&lt;=EOMONTH(G$4,0))*(Diário!$F$4:$F$941))
+SUMPRODUCT(('Comp.'!$D$5:$D$484=$B57)*('Comp.'!$B$5:$B$484&gt;=G$4)*('Comp.'!$B$5:$B$484&lt;=EOMONTH(G$4,0))*('Comp.'!$E$5:$E$484))</f>
        <v>0</v>
      </c>
      <c r="H57" s="11">
        <f>SUMPRODUCT((Diário!$E$4:$E$941='Analítico Cp.'!$B57)*(Diário!$C$4:$C$941&gt;=H$4)*(Diário!$C$4:$C$941&lt;=EOMONTH(H$4,0))*(Diário!$F$4:$F$941))
+SUMPRODUCT(('Comp.'!$D$5:$D$484=$B57)*('Comp.'!$B$5:$B$484&gt;=H$4)*('Comp.'!$B$5:$B$484&lt;=EOMONTH(H$4,0))*('Comp.'!$E$5:$E$484))</f>
        <v>0</v>
      </c>
      <c r="I57" s="11">
        <f>SUMPRODUCT((Diário!$E$4:$E$941='Analítico Cp.'!$B57)*(Diário!$C$4:$C$941&gt;=I$4)*(Diário!$C$4:$C$941&lt;=EOMONTH(I$4,0))*(Diário!$F$4:$F$941))
+SUMPRODUCT(('Comp.'!$D$5:$D$484=$B57)*('Comp.'!$B$5:$B$484&gt;=I$4)*('Comp.'!$B$5:$B$484&lt;=EOMONTH(I$4,0))*('Comp.'!$E$5:$E$484))</f>
        <v>0</v>
      </c>
      <c r="J57" s="11">
        <f>SUMPRODUCT((Diário!$E$4:$E$941='Analítico Cp.'!$B57)*(Diário!$C$4:$C$941&gt;=J$4)*(Diário!$C$4:$C$941&lt;=EOMONTH(J$4,0))*(Diário!$F$4:$F$941))
+SUMPRODUCT(('Comp.'!$D$5:$D$484=$B57)*('Comp.'!$B$5:$B$484&gt;=J$4)*('Comp.'!$B$5:$B$484&lt;=EOMONTH(J$4,0))*('Comp.'!$E$5:$E$484))</f>
        <v>0</v>
      </c>
      <c r="K57" s="11">
        <f>SUMPRODUCT((Diário!$E$4:$E$941='Analítico Cp.'!$B57)*(Diário!$C$4:$C$941&gt;=K$4)*(Diário!$C$4:$C$941&lt;=EOMONTH(K$4,0))*(Diário!$F$4:$F$941))
+SUMPRODUCT(('Comp.'!$D$5:$D$484=$B57)*('Comp.'!$B$5:$B$484&gt;=K$4)*('Comp.'!$B$5:$B$484&lt;=EOMONTH(K$4,0))*('Comp.'!$E$5:$E$484))</f>
        <v>0</v>
      </c>
      <c r="L57" s="11">
        <f>SUMPRODUCT((Diário!$E$4:$E$941='Analítico Cp.'!$B57)*(Diário!$C$4:$C$941&gt;=L$4)*(Diário!$C$4:$C$941&lt;=EOMONTH(L$4,0))*(Diário!$F$4:$F$941))
+SUMPRODUCT(('Comp.'!$D$5:$D$484=$B57)*('Comp.'!$B$5:$B$484&gt;=L$4)*('Comp.'!$B$5:$B$484&lt;=EOMONTH(L$4,0))*('Comp.'!$E$5:$E$484))</f>
        <v>0</v>
      </c>
      <c r="M57" s="11">
        <f>SUMPRODUCT((Diário!$E$4:$E$941='Analítico Cp.'!$B57)*(Diário!$C$4:$C$941&gt;=M$4)*(Diário!$C$4:$C$941&lt;=EOMONTH(M$4,0))*(Diário!$F$4:$F$941))
+SUMPRODUCT(('Comp.'!$D$5:$D$484=$B57)*('Comp.'!$B$5:$B$484&gt;=M$4)*('Comp.'!$B$5:$B$484&lt;=EOMONTH(M$4,0))*('Comp.'!$E$5:$E$484))</f>
        <v>0</v>
      </c>
      <c r="N57" s="11">
        <f>SUMPRODUCT((Diário!$E$4:$E$941='Analítico Cp.'!$B57)*(Diário!$C$4:$C$941&gt;=N$4)*(Diário!$C$4:$C$941&lt;=EOMONTH(N$4,0))*(Diário!$F$4:$F$941))
+SUMPRODUCT(('Comp.'!$D$5:$D$484=$B57)*('Comp.'!$B$5:$B$484&gt;=N$4)*('Comp.'!$B$5:$B$484&lt;=EOMONTH(N$4,0))*('Comp.'!$E$5:$E$484))</f>
        <v>0</v>
      </c>
      <c r="O57" s="12">
        <f>SUM(C57:N57)</f>
        <v>0</v>
      </c>
      <c r="P57" s="95">
        <f t="shared" ref="P57:P88" si="13">IF($O$139=0,0,O57/$O$139)</f>
        <v>0</v>
      </c>
    </row>
    <row r="58" spans="1:16" ht="23.25" customHeight="1" x14ac:dyDescent="0.25">
      <c r="A58" s="40" t="s">
        <v>17</v>
      </c>
      <c r="B58" s="59" t="s">
        <v>140</v>
      </c>
      <c r="C58" s="11">
        <f>SUMPRODUCT((Diário!$E$4:$E$941='Analítico Cp.'!$B58)*(Diário!$C$4:$C$941&gt;=C$4)*(Diário!$C$4:$C$941&lt;=EOMONTH(C$4,0))*(Diário!$F$4:$F$941))
+SUMPRODUCT(('Comp.'!$D$5:$D$484=$B58)*('Comp.'!$B$5:$B$484&gt;=C$4)*('Comp.'!$B$5:$B$484&lt;=EOMONTH(C$4,0))*('Comp.'!$E$5:$E$484))</f>
        <v>0</v>
      </c>
      <c r="D58" s="11">
        <f>SUMPRODUCT((Diário!$E$4:$E$941='Analítico Cp.'!$B58)*(Diário!$C$4:$C$941&gt;=D$4)*(Diário!$C$4:$C$941&lt;=EOMONTH(D$4,0))*(Diário!$F$4:$F$941))
+SUMPRODUCT(('Comp.'!$D$5:$D$484=$B58)*('Comp.'!$B$5:$B$484&gt;=D$4)*('Comp.'!$B$5:$B$484&lt;=EOMONTH(D$4,0))*('Comp.'!$E$5:$E$484))</f>
        <v>0</v>
      </c>
      <c r="E58" s="11">
        <f>SUMPRODUCT((Diário!$E$4:$E$941='Analítico Cp.'!$B58)*(Diário!$C$4:$C$941&gt;=E$4)*(Diário!$C$4:$C$941&lt;=EOMONTH(E$4,0))*(Diário!$F$4:$F$941))
+SUMPRODUCT(('Comp.'!$D$5:$D$484=$B58)*('Comp.'!$B$5:$B$484&gt;=E$4)*('Comp.'!$B$5:$B$484&lt;=EOMONTH(E$4,0))*('Comp.'!$E$5:$E$484))</f>
        <v>0</v>
      </c>
      <c r="F58" s="11">
        <f>SUMPRODUCT((Diário!$E$4:$E$941='Analítico Cp.'!$B58)*(Diário!$C$4:$C$941&gt;=F$4)*(Diário!$C$4:$C$941&lt;=EOMONTH(F$4,0))*(Diário!$F$4:$F$941))
+SUMPRODUCT(('Comp.'!$D$5:$D$484=$B58)*('Comp.'!$B$5:$B$484&gt;=F$4)*('Comp.'!$B$5:$B$484&lt;=EOMONTH(F$4,0))*('Comp.'!$E$5:$E$484))</f>
        <v>0</v>
      </c>
      <c r="G58" s="11">
        <f>SUMPRODUCT((Diário!$E$4:$E$941='Analítico Cp.'!$B58)*(Diário!$C$4:$C$941&gt;=G$4)*(Diário!$C$4:$C$941&lt;=EOMONTH(G$4,0))*(Diário!$F$4:$F$941))
+SUMPRODUCT(('Comp.'!$D$5:$D$484=$B58)*('Comp.'!$B$5:$B$484&gt;=G$4)*('Comp.'!$B$5:$B$484&lt;=EOMONTH(G$4,0))*('Comp.'!$E$5:$E$484))</f>
        <v>0</v>
      </c>
      <c r="H58" s="11">
        <f>SUMPRODUCT((Diário!$E$4:$E$941='Analítico Cp.'!$B58)*(Diário!$C$4:$C$941&gt;=H$4)*(Diário!$C$4:$C$941&lt;=EOMONTH(H$4,0))*(Diário!$F$4:$F$941))
+SUMPRODUCT(('Comp.'!$D$5:$D$484=$B58)*('Comp.'!$B$5:$B$484&gt;=H$4)*('Comp.'!$B$5:$B$484&lt;=EOMONTH(H$4,0))*('Comp.'!$E$5:$E$484))</f>
        <v>0</v>
      </c>
      <c r="I58" s="11">
        <f>SUMPRODUCT((Diário!$E$4:$E$941='Analítico Cp.'!$B58)*(Diário!$C$4:$C$941&gt;=I$4)*(Diário!$C$4:$C$941&lt;=EOMONTH(I$4,0))*(Diário!$F$4:$F$941))
+SUMPRODUCT(('Comp.'!$D$5:$D$484=$B58)*('Comp.'!$B$5:$B$484&gt;=I$4)*('Comp.'!$B$5:$B$484&lt;=EOMONTH(I$4,0))*('Comp.'!$E$5:$E$484))</f>
        <v>0</v>
      </c>
      <c r="J58" s="11">
        <f>SUMPRODUCT((Diário!$E$4:$E$941='Analítico Cp.'!$B58)*(Diário!$C$4:$C$941&gt;=J$4)*(Diário!$C$4:$C$941&lt;=EOMONTH(J$4,0))*(Diário!$F$4:$F$941))
+SUMPRODUCT(('Comp.'!$D$5:$D$484=$B58)*('Comp.'!$B$5:$B$484&gt;=J$4)*('Comp.'!$B$5:$B$484&lt;=EOMONTH(J$4,0))*('Comp.'!$E$5:$E$484))</f>
        <v>0</v>
      </c>
      <c r="K58" s="11">
        <f>SUMPRODUCT((Diário!$E$4:$E$941='Analítico Cp.'!$B58)*(Diário!$C$4:$C$941&gt;=K$4)*(Diário!$C$4:$C$941&lt;=EOMONTH(K$4,0))*(Diário!$F$4:$F$941))
+SUMPRODUCT(('Comp.'!$D$5:$D$484=$B58)*('Comp.'!$B$5:$B$484&gt;=K$4)*('Comp.'!$B$5:$B$484&lt;=EOMONTH(K$4,0))*('Comp.'!$E$5:$E$484))</f>
        <v>0</v>
      </c>
      <c r="L58" s="11">
        <f>SUMPRODUCT((Diário!$E$4:$E$941='Analítico Cp.'!$B58)*(Diário!$C$4:$C$941&gt;=L$4)*(Diário!$C$4:$C$941&lt;=EOMONTH(L$4,0))*(Diário!$F$4:$F$941))
+SUMPRODUCT(('Comp.'!$D$5:$D$484=$B58)*('Comp.'!$B$5:$B$484&gt;=L$4)*('Comp.'!$B$5:$B$484&lt;=EOMONTH(L$4,0))*('Comp.'!$E$5:$E$484))</f>
        <v>0</v>
      </c>
      <c r="M58" s="11">
        <f>SUMPRODUCT((Diário!$E$4:$E$941='Analítico Cp.'!$B58)*(Diário!$C$4:$C$941&gt;=M$4)*(Diário!$C$4:$C$941&lt;=EOMONTH(M$4,0))*(Diário!$F$4:$F$941))
+SUMPRODUCT(('Comp.'!$D$5:$D$484=$B58)*('Comp.'!$B$5:$B$484&gt;=M$4)*('Comp.'!$B$5:$B$484&lt;=EOMONTH(M$4,0))*('Comp.'!$E$5:$E$484))</f>
        <v>0</v>
      </c>
      <c r="N58" s="11">
        <f>SUMPRODUCT((Diário!$E$4:$E$941='Analítico Cp.'!$B58)*(Diário!$C$4:$C$941&gt;=N$4)*(Diário!$C$4:$C$941&lt;=EOMONTH(N$4,0))*(Diário!$F$4:$F$941))
+SUMPRODUCT(('Comp.'!$D$5:$D$484=$B58)*('Comp.'!$B$5:$B$484&gt;=N$4)*('Comp.'!$B$5:$B$484&lt;=EOMONTH(N$4,0))*('Comp.'!$E$5:$E$484))</f>
        <v>0</v>
      </c>
      <c r="O58" s="12">
        <f t="shared" ref="O58:O115" si="14">SUM(C58:N58)</f>
        <v>0</v>
      </c>
      <c r="P58" s="95">
        <f t="shared" si="13"/>
        <v>0</v>
      </c>
    </row>
    <row r="59" spans="1:16" ht="23.25" customHeight="1" x14ac:dyDescent="0.25">
      <c r="A59" s="40" t="s">
        <v>18</v>
      </c>
      <c r="B59" s="59" t="s">
        <v>3</v>
      </c>
      <c r="C59" s="11">
        <f>SUMPRODUCT((Diário!$E$4:$E$941='Analítico Cp.'!$B59)*(Diário!$C$4:$C$941&gt;=C$4)*(Diário!$C$4:$C$941&lt;=EOMONTH(C$4,0))*(Diário!$F$4:$F$941))
+SUMPRODUCT(('Comp.'!$D$5:$D$484=$B59)*('Comp.'!$B$5:$B$484&gt;=C$4)*('Comp.'!$B$5:$B$484&lt;=EOMONTH(C$4,0))*('Comp.'!$E$5:$E$484))</f>
        <v>0</v>
      </c>
      <c r="D59" s="11">
        <f>SUMPRODUCT((Diário!$E$4:$E$941='Analítico Cp.'!$B59)*(Diário!$C$4:$C$941&gt;=D$4)*(Diário!$C$4:$C$941&lt;=EOMONTH(D$4,0))*(Diário!$F$4:$F$941))
+SUMPRODUCT(('Comp.'!$D$5:$D$484=$B59)*('Comp.'!$B$5:$B$484&gt;=D$4)*('Comp.'!$B$5:$B$484&lt;=EOMONTH(D$4,0))*('Comp.'!$E$5:$E$484))</f>
        <v>0</v>
      </c>
      <c r="E59" s="11">
        <f>SUMPRODUCT((Diário!$E$4:$E$941='Analítico Cp.'!$B59)*(Diário!$C$4:$C$941&gt;=E$4)*(Diário!$C$4:$C$941&lt;=EOMONTH(E$4,0))*(Diário!$F$4:$F$941))
+SUMPRODUCT(('Comp.'!$D$5:$D$484=$B59)*('Comp.'!$B$5:$B$484&gt;=E$4)*('Comp.'!$B$5:$B$484&lt;=EOMONTH(E$4,0))*('Comp.'!$E$5:$E$484))</f>
        <v>0</v>
      </c>
      <c r="F59" s="11">
        <f>SUMPRODUCT((Diário!$E$4:$E$941='Analítico Cp.'!$B59)*(Diário!$C$4:$C$941&gt;=F$4)*(Diário!$C$4:$C$941&lt;=EOMONTH(F$4,0))*(Diário!$F$4:$F$941))
+SUMPRODUCT(('Comp.'!$D$5:$D$484=$B59)*('Comp.'!$B$5:$B$484&gt;=F$4)*('Comp.'!$B$5:$B$484&lt;=EOMONTH(F$4,0))*('Comp.'!$E$5:$E$484))</f>
        <v>0</v>
      </c>
      <c r="G59" s="11">
        <f>SUMPRODUCT((Diário!$E$4:$E$941='Analítico Cp.'!$B59)*(Diário!$C$4:$C$941&gt;=G$4)*(Diário!$C$4:$C$941&lt;=EOMONTH(G$4,0))*(Diário!$F$4:$F$941))
+SUMPRODUCT(('Comp.'!$D$5:$D$484=$B59)*('Comp.'!$B$5:$B$484&gt;=G$4)*('Comp.'!$B$5:$B$484&lt;=EOMONTH(G$4,0))*('Comp.'!$E$5:$E$484))</f>
        <v>0</v>
      </c>
      <c r="H59" s="11">
        <f>SUMPRODUCT((Diário!$E$4:$E$941='Analítico Cp.'!$B59)*(Diário!$C$4:$C$941&gt;=H$4)*(Diário!$C$4:$C$941&lt;=EOMONTH(H$4,0))*(Diário!$F$4:$F$941))
+SUMPRODUCT(('Comp.'!$D$5:$D$484=$B59)*('Comp.'!$B$5:$B$484&gt;=H$4)*('Comp.'!$B$5:$B$484&lt;=EOMONTH(H$4,0))*('Comp.'!$E$5:$E$484))</f>
        <v>0</v>
      </c>
      <c r="I59" s="11">
        <f>SUMPRODUCT((Diário!$E$4:$E$941='Analítico Cp.'!$B59)*(Diário!$C$4:$C$941&gt;=I$4)*(Diário!$C$4:$C$941&lt;=EOMONTH(I$4,0))*(Diário!$F$4:$F$941))
+SUMPRODUCT(('Comp.'!$D$5:$D$484=$B59)*('Comp.'!$B$5:$B$484&gt;=I$4)*('Comp.'!$B$5:$B$484&lt;=EOMONTH(I$4,0))*('Comp.'!$E$5:$E$484))</f>
        <v>0</v>
      </c>
      <c r="J59" s="11">
        <f>SUMPRODUCT((Diário!$E$4:$E$941='Analítico Cp.'!$B59)*(Diário!$C$4:$C$941&gt;=J$4)*(Diário!$C$4:$C$941&lt;=EOMONTH(J$4,0))*(Diário!$F$4:$F$941))
+SUMPRODUCT(('Comp.'!$D$5:$D$484=$B59)*('Comp.'!$B$5:$B$484&gt;=J$4)*('Comp.'!$B$5:$B$484&lt;=EOMONTH(J$4,0))*('Comp.'!$E$5:$E$484))</f>
        <v>0</v>
      </c>
      <c r="K59" s="11">
        <f>SUMPRODUCT((Diário!$E$4:$E$941='Analítico Cp.'!$B59)*(Diário!$C$4:$C$941&gt;=K$4)*(Diário!$C$4:$C$941&lt;=EOMONTH(K$4,0))*(Diário!$F$4:$F$941))
+SUMPRODUCT(('Comp.'!$D$5:$D$484=$B59)*('Comp.'!$B$5:$B$484&gt;=K$4)*('Comp.'!$B$5:$B$484&lt;=EOMONTH(K$4,0))*('Comp.'!$E$5:$E$484))</f>
        <v>0</v>
      </c>
      <c r="L59" s="11">
        <f>SUMPRODUCT((Diário!$E$4:$E$941='Analítico Cp.'!$B59)*(Diário!$C$4:$C$941&gt;=L$4)*(Diário!$C$4:$C$941&lt;=EOMONTH(L$4,0))*(Diário!$F$4:$F$941))
+SUMPRODUCT(('Comp.'!$D$5:$D$484=$B59)*('Comp.'!$B$5:$B$484&gt;=L$4)*('Comp.'!$B$5:$B$484&lt;=EOMONTH(L$4,0))*('Comp.'!$E$5:$E$484))</f>
        <v>0</v>
      </c>
      <c r="M59" s="11">
        <f>SUMPRODUCT((Diário!$E$4:$E$941='Analítico Cp.'!$B59)*(Diário!$C$4:$C$941&gt;=M$4)*(Diário!$C$4:$C$941&lt;=EOMONTH(M$4,0))*(Diário!$F$4:$F$941))
+SUMPRODUCT(('Comp.'!$D$5:$D$484=$B59)*('Comp.'!$B$5:$B$484&gt;=M$4)*('Comp.'!$B$5:$B$484&lt;=EOMONTH(M$4,0))*('Comp.'!$E$5:$E$484))</f>
        <v>0</v>
      </c>
      <c r="N59" s="11">
        <f>SUMPRODUCT((Diário!$E$4:$E$941='Analítico Cp.'!$B59)*(Diário!$C$4:$C$941&gt;=N$4)*(Diário!$C$4:$C$941&lt;=EOMONTH(N$4,0))*(Diário!$F$4:$F$941))
+SUMPRODUCT(('Comp.'!$D$5:$D$484=$B59)*('Comp.'!$B$5:$B$484&gt;=N$4)*('Comp.'!$B$5:$B$484&lt;=EOMONTH(N$4,0))*('Comp.'!$E$5:$E$484))</f>
        <v>0</v>
      </c>
      <c r="O59" s="12">
        <f t="shared" si="14"/>
        <v>0</v>
      </c>
      <c r="P59" s="95">
        <f t="shared" si="13"/>
        <v>0</v>
      </c>
    </row>
    <row r="60" spans="1:16" ht="23.25" customHeight="1" x14ac:dyDescent="0.25">
      <c r="A60" s="40" t="s">
        <v>19</v>
      </c>
      <c r="B60" s="59" t="s">
        <v>56</v>
      </c>
      <c r="C60" s="11">
        <f>SUMPRODUCT((Diário!$E$4:$E$941='Analítico Cp.'!$B60)*(Diário!$C$4:$C$941&gt;=C$4)*(Diário!$C$4:$C$941&lt;=EOMONTH(C$4,0))*(Diário!$F$4:$F$941))
+SUMPRODUCT(('Comp.'!$D$5:$D$484=$B60)*('Comp.'!$B$5:$B$484&gt;=C$4)*('Comp.'!$B$5:$B$484&lt;=EOMONTH(C$4,0))*('Comp.'!$E$5:$E$484))</f>
        <v>0</v>
      </c>
      <c r="D60" s="11">
        <f>SUMPRODUCT((Diário!$E$4:$E$941='Analítico Cp.'!$B60)*(Diário!$C$4:$C$941&gt;=D$4)*(Diário!$C$4:$C$941&lt;=EOMONTH(D$4,0))*(Diário!$F$4:$F$941))
+SUMPRODUCT(('Comp.'!$D$5:$D$484=$B60)*('Comp.'!$B$5:$B$484&gt;=D$4)*('Comp.'!$B$5:$B$484&lt;=EOMONTH(D$4,0))*('Comp.'!$E$5:$E$484))</f>
        <v>0</v>
      </c>
      <c r="E60" s="11">
        <f>SUMPRODUCT((Diário!$E$4:$E$941='Analítico Cp.'!$B60)*(Diário!$C$4:$C$941&gt;=E$4)*(Diário!$C$4:$C$941&lt;=EOMONTH(E$4,0))*(Diário!$F$4:$F$941))
+SUMPRODUCT(('Comp.'!$D$5:$D$484=$B60)*('Comp.'!$B$5:$B$484&gt;=E$4)*('Comp.'!$B$5:$B$484&lt;=EOMONTH(E$4,0))*('Comp.'!$E$5:$E$484))</f>
        <v>0</v>
      </c>
      <c r="F60" s="11">
        <f>SUMPRODUCT((Diário!$E$4:$E$941='Analítico Cp.'!$B60)*(Diário!$C$4:$C$941&gt;=F$4)*(Diário!$C$4:$C$941&lt;=EOMONTH(F$4,0))*(Diário!$F$4:$F$941))
+SUMPRODUCT(('Comp.'!$D$5:$D$484=$B60)*('Comp.'!$B$5:$B$484&gt;=F$4)*('Comp.'!$B$5:$B$484&lt;=EOMONTH(F$4,0))*('Comp.'!$E$5:$E$484))</f>
        <v>0</v>
      </c>
      <c r="G60" s="11">
        <f>SUMPRODUCT((Diário!$E$4:$E$941='Analítico Cp.'!$B60)*(Diário!$C$4:$C$941&gt;=G$4)*(Diário!$C$4:$C$941&lt;=EOMONTH(G$4,0))*(Diário!$F$4:$F$941))
+SUMPRODUCT(('Comp.'!$D$5:$D$484=$B60)*('Comp.'!$B$5:$B$484&gt;=G$4)*('Comp.'!$B$5:$B$484&lt;=EOMONTH(G$4,0))*('Comp.'!$E$5:$E$484))</f>
        <v>0</v>
      </c>
      <c r="H60" s="11">
        <f>SUMPRODUCT((Diário!$E$4:$E$941='Analítico Cp.'!$B60)*(Diário!$C$4:$C$941&gt;=H$4)*(Diário!$C$4:$C$941&lt;=EOMONTH(H$4,0))*(Diário!$F$4:$F$941))
+SUMPRODUCT(('Comp.'!$D$5:$D$484=$B60)*('Comp.'!$B$5:$B$484&gt;=H$4)*('Comp.'!$B$5:$B$484&lt;=EOMONTH(H$4,0))*('Comp.'!$E$5:$E$484))</f>
        <v>0</v>
      </c>
      <c r="I60" s="11">
        <f>SUMPRODUCT((Diário!$E$4:$E$941='Analítico Cp.'!$B60)*(Diário!$C$4:$C$941&gt;=I$4)*(Diário!$C$4:$C$941&lt;=EOMONTH(I$4,0))*(Diário!$F$4:$F$941))
+SUMPRODUCT(('Comp.'!$D$5:$D$484=$B60)*('Comp.'!$B$5:$B$484&gt;=I$4)*('Comp.'!$B$5:$B$484&lt;=EOMONTH(I$4,0))*('Comp.'!$E$5:$E$484))</f>
        <v>0</v>
      </c>
      <c r="J60" s="11">
        <f>SUMPRODUCT((Diário!$E$4:$E$941='Analítico Cp.'!$B60)*(Diário!$C$4:$C$941&gt;=J$4)*(Diário!$C$4:$C$941&lt;=EOMONTH(J$4,0))*(Diário!$F$4:$F$941))
+SUMPRODUCT(('Comp.'!$D$5:$D$484=$B60)*('Comp.'!$B$5:$B$484&gt;=J$4)*('Comp.'!$B$5:$B$484&lt;=EOMONTH(J$4,0))*('Comp.'!$E$5:$E$484))</f>
        <v>0</v>
      </c>
      <c r="K60" s="11">
        <f>SUMPRODUCT((Diário!$E$4:$E$941='Analítico Cp.'!$B60)*(Diário!$C$4:$C$941&gt;=K$4)*(Diário!$C$4:$C$941&lt;=EOMONTH(K$4,0))*(Diário!$F$4:$F$941))
+SUMPRODUCT(('Comp.'!$D$5:$D$484=$B60)*('Comp.'!$B$5:$B$484&gt;=K$4)*('Comp.'!$B$5:$B$484&lt;=EOMONTH(K$4,0))*('Comp.'!$E$5:$E$484))</f>
        <v>0</v>
      </c>
      <c r="L60" s="11">
        <f>SUMPRODUCT((Diário!$E$4:$E$941='Analítico Cp.'!$B60)*(Diário!$C$4:$C$941&gt;=L$4)*(Diário!$C$4:$C$941&lt;=EOMONTH(L$4,0))*(Diário!$F$4:$F$941))
+SUMPRODUCT(('Comp.'!$D$5:$D$484=$B60)*('Comp.'!$B$5:$B$484&gt;=L$4)*('Comp.'!$B$5:$B$484&lt;=EOMONTH(L$4,0))*('Comp.'!$E$5:$E$484))</f>
        <v>0</v>
      </c>
      <c r="M60" s="11">
        <f>SUMPRODUCT((Diário!$E$4:$E$941='Analítico Cp.'!$B60)*(Diário!$C$4:$C$941&gt;=M$4)*(Diário!$C$4:$C$941&lt;=EOMONTH(M$4,0))*(Diário!$F$4:$F$941))
+SUMPRODUCT(('Comp.'!$D$5:$D$484=$B60)*('Comp.'!$B$5:$B$484&gt;=M$4)*('Comp.'!$B$5:$B$484&lt;=EOMONTH(M$4,0))*('Comp.'!$E$5:$E$484))</f>
        <v>0</v>
      </c>
      <c r="N60" s="11">
        <f>SUMPRODUCT((Diário!$E$4:$E$941='Analítico Cp.'!$B60)*(Diário!$C$4:$C$941&gt;=N$4)*(Diário!$C$4:$C$941&lt;=EOMONTH(N$4,0))*(Diário!$F$4:$F$941))
+SUMPRODUCT(('Comp.'!$D$5:$D$484=$B60)*('Comp.'!$B$5:$B$484&gt;=N$4)*('Comp.'!$B$5:$B$484&lt;=EOMONTH(N$4,0))*('Comp.'!$E$5:$E$484))</f>
        <v>0</v>
      </c>
      <c r="O60" s="12">
        <f t="shared" si="14"/>
        <v>0</v>
      </c>
      <c r="P60" s="95">
        <f t="shared" si="13"/>
        <v>0</v>
      </c>
    </row>
    <row r="61" spans="1:16" ht="23.25" customHeight="1" x14ac:dyDescent="0.25">
      <c r="A61" s="40" t="s">
        <v>20</v>
      </c>
      <c r="B61" s="59" t="s">
        <v>71</v>
      </c>
      <c r="C61" s="11">
        <f>SUMPRODUCT((Diário!$E$4:$E$941='Analítico Cp.'!$B61)*(Diário!$C$4:$C$941&gt;=C$4)*(Diário!$C$4:$C$941&lt;=EOMONTH(C$4,0))*(Diário!$F$4:$F$941))
+SUMPRODUCT(('Comp.'!$D$5:$D$484=$B61)*('Comp.'!$B$5:$B$484&gt;=C$4)*('Comp.'!$B$5:$B$484&lt;=EOMONTH(C$4,0))*('Comp.'!$E$5:$E$484))</f>
        <v>0</v>
      </c>
      <c r="D61" s="11">
        <f>SUMPRODUCT((Diário!$E$4:$E$941='Analítico Cp.'!$B61)*(Diário!$C$4:$C$941&gt;=D$4)*(Diário!$C$4:$C$941&lt;=EOMONTH(D$4,0))*(Diário!$F$4:$F$941))
+SUMPRODUCT(('Comp.'!$D$5:$D$484=$B61)*('Comp.'!$B$5:$B$484&gt;=D$4)*('Comp.'!$B$5:$B$484&lt;=EOMONTH(D$4,0))*('Comp.'!$E$5:$E$484))</f>
        <v>0</v>
      </c>
      <c r="E61" s="11">
        <f>SUMPRODUCT((Diário!$E$4:$E$941='Analítico Cp.'!$B61)*(Diário!$C$4:$C$941&gt;=E$4)*(Diário!$C$4:$C$941&lt;=EOMONTH(E$4,0))*(Diário!$F$4:$F$941))
+SUMPRODUCT(('Comp.'!$D$5:$D$484=$B61)*('Comp.'!$B$5:$B$484&gt;=E$4)*('Comp.'!$B$5:$B$484&lt;=EOMONTH(E$4,0))*('Comp.'!$E$5:$E$484))</f>
        <v>0</v>
      </c>
      <c r="F61" s="11">
        <f>SUMPRODUCT((Diário!$E$4:$E$941='Analítico Cp.'!$B61)*(Diário!$C$4:$C$941&gt;=F$4)*(Diário!$C$4:$C$941&lt;=EOMONTH(F$4,0))*(Diário!$F$4:$F$941))
+SUMPRODUCT(('Comp.'!$D$5:$D$484=$B61)*('Comp.'!$B$5:$B$484&gt;=F$4)*('Comp.'!$B$5:$B$484&lt;=EOMONTH(F$4,0))*('Comp.'!$E$5:$E$484))</f>
        <v>0</v>
      </c>
      <c r="G61" s="11">
        <f>SUMPRODUCT((Diário!$E$4:$E$941='Analítico Cp.'!$B61)*(Diário!$C$4:$C$941&gt;=G$4)*(Diário!$C$4:$C$941&lt;=EOMONTH(G$4,0))*(Diário!$F$4:$F$941))
+SUMPRODUCT(('Comp.'!$D$5:$D$484=$B61)*('Comp.'!$B$5:$B$484&gt;=G$4)*('Comp.'!$B$5:$B$484&lt;=EOMONTH(G$4,0))*('Comp.'!$E$5:$E$484))</f>
        <v>0</v>
      </c>
      <c r="H61" s="11">
        <f>SUMPRODUCT((Diário!$E$4:$E$941='Analítico Cp.'!$B61)*(Diário!$C$4:$C$941&gt;=H$4)*(Diário!$C$4:$C$941&lt;=EOMONTH(H$4,0))*(Diário!$F$4:$F$941))
+SUMPRODUCT(('Comp.'!$D$5:$D$484=$B61)*('Comp.'!$B$5:$B$484&gt;=H$4)*('Comp.'!$B$5:$B$484&lt;=EOMONTH(H$4,0))*('Comp.'!$E$5:$E$484))</f>
        <v>0</v>
      </c>
      <c r="I61" s="11">
        <f>SUMPRODUCT((Diário!$E$4:$E$941='Analítico Cp.'!$B61)*(Diário!$C$4:$C$941&gt;=I$4)*(Diário!$C$4:$C$941&lt;=EOMONTH(I$4,0))*(Diário!$F$4:$F$941))
+SUMPRODUCT(('Comp.'!$D$5:$D$484=$B61)*('Comp.'!$B$5:$B$484&gt;=I$4)*('Comp.'!$B$5:$B$484&lt;=EOMONTH(I$4,0))*('Comp.'!$E$5:$E$484))</f>
        <v>0</v>
      </c>
      <c r="J61" s="11">
        <f>SUMPRODUCT((Diário!$E$4:$E$941='Analítico Cp.'!$B61)*(Diário!$C$4:$C$941&gt;=J$4)*(Diário!$C$4:$C$941&lt;=EOMONTH(J$4,0))*(Diário!$F$4:$F$941))
+SUMPRODUCT(('Comp.'!$D$5:$D$484=$B61)*('Comp.'!$B$5:$B$484&gt;=J$4)*('Comp.'!$B$5:$B$484&lt;=EOMONTH(J$4,0))*('Comp.'!$E$5:$E$484))</f>
        <v>0</v>
      </c>
      <c r="K61" s="11">
        <f>SUMPRODUCT((Diário!$E$4:$E$941='Analítico Cp.'!$B61)*(Diário!$C$4:$C$941&gt;=K$4)*(Diário!$C$4:$C$941&lt;=EOMONTH(K$4,0))*(Diário!$F$4:$F$941))
+SUMPRODUCT(('Comp.'!$D$5:$D$484=$B61)*('Comp.'!$B$5:$B$484&gt;=K$4)*('Comp.'!$B$5:$B$484&lt;=EOMONTH(K$4,0))*('Comp.'!$E$5:$E$484))</f>
        <v>0</v>
      </c>
      <c r="L61" s="11">
        <f>SUMPRODUCT((Diário!$E$4:$E$941='Analítico Cp.'!$B61)*(Diário!$C$4:$C$941&gt;=L$4)*(Diário!$C$4:$C$941&lt;=EOMONTH(L$4,0))*(Diário!$F$4:$F$941))
+SUMPRODUCT(('Comp.'!$D$5:$D$484=$B61)*('Comp.'!$B$5:$B$484&gt;=L$4)*('Comp.'!$B$5:$B$484&lt;=EOMONTH(L$4,0))*('Comp.'!$E$5:$E$484))</f>
        <v>0</v>
      </c>
      <c r="M61" s="11">
        <f>SUMPRODUCT((Diário!$E$4:$E$941='Analítico Cp.'!$B61)*(Diário!$C$4:$C$941&gt;=M$4)*(Diário!$C$4:$C$941&lt;=EOMONTH(M$4,0))*(Diário!$F$4:$F$941))
+SUMPRODUCT(('Comp.'!$D$5:$D$484=$B61)*('Comp.'!$B$5:$B$484&gt;=M$4)*('Comp.'!$B$5:$B$484&lt;=EOMONTH(M$4,0))*('Comp.'!$E$5:$E$484))</f>
        <v>0</v>
      </c>
      <c r="N61" s="11">
        <f>SUMPRODUCT((Diário!$E$4:$E$941='Analítico Cp.'!$B61)*(Diário!$C$4:$C$941&gt;=N$4)*(Diário!$C$4:$C$941&lt;=EOMONTH(N$4,0))*(Diário!$F$4:$F$941))
+SUMPRODUCT(('Comp.'!$D$5:$D$484=$B61)*('Comp.'!$B$5:$B$484&gt;=N$4)*('Comp.'!$B$5:$B$484&lt;=EOMONTH(N$4,0))*('Comp.'!$E$5:$E$484))</f>
        <v>0</v>
      </c>
      <c r="O61" s="12">
        <f t="shared" si="14"/>
        <v>0</v>
      </c>
      <c r="P61" s="95">
        <f t="shared" si="13"/>
        <v>0</v>
      </c>
    </row>
    <row r="62" spans="1:16" ht="23.25" customHeight="1" x14ac:dyDescent="0.25">
      <c r="A62" s="40" t="s">
        <v>102</v>
      </c>
      <c r="B62" s="59" t="s">
        <v>70</v>
      </c>
      <c r="C62" s="11">
        <f>SUMPRODUCT((Diário!$E$4:$E$941='Analítico Cp.'!$B62)*(Diário!$C$4:$C$941&gt;=C$4)*(Diário!$C$4:$C$941&lt;=EOMONTH(C$4,0))*(Diário!$F$4:$F$941))
+SUMPRODUCT(('Comp.'!$D$5:$D$484=$B62)*('Comp.'!$B$5:$B$484&gt;=C$4)*('Comp.'!$B$5:$B$484&lt;=EOMONTH(C$4,0))*('Comp.'!$E$5:$E$484))</f>
        <v>0</v>
      </c>
      <c r="D62" s="11">
        <f>SUMPRODUCT((Diário!$E$4:$E$941='Analítico Cp.'!$B62)*(Diário!$C$4:$C$941&gt;=D$4)*(Diário!$C$4:$C$941&lt;=EOMONTH(D$4,0))*(Diário!$F$4:$F$941))
+SUMPRODUCT(('Comp.'!$D$5:$D$484=$B62)*('Comp.'!$B$5:$B$484&gt;=D$4)*('Comp.'!$B$5:$B$484&lt;=EOMONTH(D$4,0))*('Comp.'!$E$5:$E$484))</f>
        <v>0</v>
      </c>
      <c r="E62" s="11">
        <f>SUMPRODUCT((Diário!$E$4:$E$941='Analítico Cp.'!$B62)*(Diário!$C$4:$C$941&gt;=E$4)*(Diário!$C$4:$C$941&lt;=EOMONTH(E$4,0))*(Diário!$F$4:$F$941))
+SUMPRODUCT(('Comp.'!$D$5:$D$484=$B62)*('Comp.'!$B$5:$B$484&gt;=E$4)*('Comp.'!$B$5:$B$484&lt;=EOMONTH(E$4,0))*('Comp.'!$E$5:$E$484))</f>
        <v>0</v>
      </c>
      <c r="F62" s="11">
        <f>SUMPRODUCT((Diário!$E$4:$E$941='Analítico Cp.'!$B62)*(Diário!$C$4:$C$941&gt;=F$4)*(Diário!$C$4:$C$941&lt;=EOMONTH(F$4,0))*(Diário!$F$4:$F$941))
+SUMPRODUCT(('Comp.'!$D$5:$D$484=$B62)*('Comp.'!$B$5:$B$484&gt;=F$4)*('Comp.'!$B$5:$B$484&lt;=EOMONTH(F$4,0))*('Comp.'!$E$5:$E$484))</f>
        <v>0</v>
      </c>
      <c r="G62" s="11">
        <f>SUMPRODUCT((Diário!$E$4:$E$941='Analítico Cp.'!$B62)*(Diário!$C$4:$C$941&gt;=G$4)*(Diário!$C$4:$C$941&lt;=EOMONTH(G$4,0))*(Diário!$F$4:$F$941))
+SUMPRODUCT(('Comp.'!$D$5:$D$484=$B62)*('Comp.'!$B$5:$B$484&gt;=G$4)*('Comp.'!$B$5:$B$484&lt;=EOMONTH(G$4,0))*('Comp.'!$E$5:$E$484))</f>
        <v>0</v>
      </c>
      <c r="H62" s="11">
        <f>SUMPRODUCT((Diário!$E$4:$E$941='Analítico Cp.'!$B62)*(Diário!$C$4:$C$941&gt;=H$4)*(Diário!$C$4:$C$941&lt;=EOMONTH(H$4,0))*(Diário!$F$4:$F$941))
+SUMPRODUCT(('Comp.'!$D$5:$D$484=$B62)*('Comp.'!$B$5:$B$484&gt;=H$4)*('Comp.'!$B$5:$B$484&lt;=EOMONTH(H$4,0))*('Comp.'!$E$5:$E$484))</f>
        <v>0</v>
      </c>
      <c r="I62" s="11">
        <f>SUMPRODUCT((Diário!$E$4:$E$941='Analítico Cp.'!$B62)*(Diário!$C$4:$C$941&gt;=I$4)*(Diário!$C$4:$C$941&lt;=EOMONTH(I$4,0))*(Diário!$F$4:$F$941))
+SUMPRODUCT(('Comp.'!$D$5:$D$484=$B62)*('Comp.'!$B$5:$B$484&gt;=I$4)*('Comp.'!$B$5:$B$484&lt;=EOMONTH(I$4,0))*('Comp.'!$E$5:$E$484))</f>
        <v>0</v>
      </c>
      <c r="J62" s="11">
        <f>SUMPRODUCT((Diário!$E$4:$E$941='Analítico Cp.'!$B62)*(Diário!$C$4:$C$941&gt;=J$4)*(Diário!$C$4:$C$941&lt;=EOMONTH(J$4,0))*(Diário!$F$4:$F$941))
+SUMPRODUCT(('Comp.'!$D$5:$D$484=$B62)*('Comp.'!$B$5:$B$484&gt;=J$4)*('Comp.'!$B$5:$B$484&lt;=EOMONTH(J$4,0))*('Comp.'!$E$5:$E$484))</f>
        <v>0</v>
      </c>
      <c r="K62" s="11">
        <f>SUMPRODUCT((Diário!$E$4:$E$941='Analítico Cp.'!$B62)*(Diário!$C$4:$C$941&gt;=K$4)*(Diário!$C$4:$C$941&lt;=EOMONTH(K$4,0))*(Diário!$F$4:$F$941))
+SUMPRODUCT(('Comp.'!$D$5:$D$484=$B62)*('Comp.'!$B$5:$B$484&gt;=K$4)*('Comp.'!$B$5:$B$484&lt;=EOMONTH(K$4,0))*('Comp.'!$E$5:$E$484))</f>
        <v>0</v>
      </c>
      <c r="L62" s="11">
        <f>SUMPRODUCT((Diário!$E$4:$E$941='Analítico Cp.'!$B62)*(Diário!$C$4:$C$941&gt;=L$4)*(Diário!$C$4:$C$941&lt;=EOMONTH(L$4,0))*(Diário!$F$4:$F$941))
+SUMPRODUCT(('Comp.'!$D$5:$D$484=$B62)*('Comp.'!$B$5:$B$484&gt;=L$4)*('Comp.'!$B$5:$B$484&lt;=EOMONTH(L$4,0))*('Comp.'!$E$5:$E$484))</f>
        <v>0</v>
      </c>
      <c r="M62" s="11">
        <f>SUMPRODUCT((Diário!$E$4:$E$941='Analítico Cp.'!$B62)*(Diário!$C$4:$C$941&gt;=M$4)*(Diário!$C$4:$C$941&lt;=EOMONTH(M$4,0))*(Diário!$F$4:$F$941))
+SUMPRODUCT(('Comp.'!$D$5:$D$484=$B62)*('Comp.'!$B$5:$B$484&gt;=M$4)*('Comp.'!$B$5:$B$484&lt;=EOMONTH(M$4,0))*('Comp.'!$E$5:$E$484))</f>
        <v>0</v>
      </c>
      <c r="N62" s="11">
        <f>SUMPRODUCT((Diário!$E$4:$E$941='Analítico Cp.'!$B62)*(Diário!$C$4:$C$941&gt;=N$4)*(Diário!$C$4:$C$941&lt;=EOMONTH(N$4,0))*(Diário!$F$4:$F$941))
+SUMPRODUCT(('Comp.'!$D$5:$D$484=$B62)*('Comp.'!$B$5:$B$484&gt;=N$4)*('Comp.'!$B$5:$B$484&lt;=EOMONTH(N$4,0))*('Comp.'!$E$5:$E$484))</f>
        <v>0</v>
      </c>
      <c r="O62" s="12">
        <f t="shared" si="14"/>
        <v>0</v>
      </c>
      <c r="P62" s="95">
        <f t="shared" si="13"/>
        <v>0</v>
      </c>
    </row>
    <row r="63" spans="1:16" ht="23.25" customHeight="1" x14ac:dyDescent="0.25">
      <c r="A63" s="40" t="s">
        <v>103</v>
      </c>
      <c r="B63" s="59" t="s">
        <v>148</v>
      </c>
      <c r="C63" s="11">
        <f>SUMPRODUCT((Diário!$E$4:$E$941='Analítico Cp.'!$B63)*(Diário!$C$4:$C$941&gt;=C$4)*(Diário!$C$4:$C$941&lt;=EOMONTH(C$4,0))*(Diário!$F$4:$F$941))
+SUMPRODUCT(('Comp.'!$D$5:$D$484=$B63)*('Comp.'!$B$5:$B$484&gt;=C$4)*('Comp.'!$B$5:$B$484&lt;=EOMONTH(C$4,0))*('Comp.'!$E$5:$E$484))</f>
        <v>0</v>
      </c>
      <c r="D63" s="11">
        <f>SUMPRODUCT((Diário!$E$4:$E$941='Analítico Cp.'!$B63)*(Diário!$C$4:$C$941&gt;=D$4)*(Diário!$C$4:$C$941&lt;=EOMONTH(D$4,0))*(Diário!$F$4:$F$941))
+SUMPRODUCT(('Comp.'!$D$5:$D$484=$B63)*('Comp.'!$B$5:$B$484&gt;=D$4)*('Comp.'!$B$5:$B$484&lt;=EOMONTH(D$4,0))*('Comp.'!$E$5:$E$484))</f>
        <v>0</v>
      </c>
      <c r="E63" s="11">
        <f>SUMPRODUCT((Diário!$E$4:$E$941='Analítico Cp.'!$B63)*(Diário!$C$4:$C$941&gt;=E$4)*(Diário!$C$4:$C$941&lt;=EOMONTH(E$4,0))*(Diário!$F$4:$F$941))
+SUMPRODUCT(('Comp.'!$D$5:$D$484=$B63)*('Comp.'!$B$5:$B$484&gt;=E$4)*('Comp.'!$B$5:$B$484&lt;=EOMONTH(E$4,0))*('Comp.'!$E$5:$E$484))</f>
        <v>0</v>
      </c>
      <c r="F63" s="11">
        <f>SUMPRODUCT((Diário!$E$4:$E$941='Analítico Cp.'!$B63)*(Diário!$C$4:$C$941&gt;=F$4)*(Diário!$C$4:$C$941&lt;=EOMONTH(F$4,0))*(Diário!$F$4:$F$941))
+SUMPRODUCT(('Comp.'!$D$5:$D$484=$B63)*('Comp.'!$B$5:$B$484&gt;=F$4)*('Comp.'!$B$5:$B$484&lt;=EOMONTH(F$4,0))*('Comp.'!$E$5:$E$484))</f>
        <v>0</v>
      </c>
      <c r="G63" s="11">
        <f>SUMPRODUCT((Diário!$E$4:$E$941='Analítico Cp.'!$B63)*(Diário!$C$4:$C$941&gt;=G$4)*(Diário!$C$4:$C$941&lt;=EOMONTH(G$4,0))*(Diário!$F$4:$F$941))
+SUMPRODUCT(('Comp.'!$D$5:$D$484=$B63)*('Comp.'!$B$5:$B$484&gt;=G$4)*('Comp.'!$B$5:$B$484&lt;=EOMONTH(G$4,0))*('Comp.'!$E$5:$E$484))</f>
        <v>0</v>
      </c>
      <c r="H63" s="11">
        <f>SUMPRODUCT((Diário!$E$4:$E$941='Analítico Cp.'!$B63)*(Diário!$C$4:$C$941&gt;=H$4)*(Diário!$C$4:$C$941&lt;=EOMONTH(H$4,0))*(Diário!$F$4:$F$941))
+SUMPRODUCT(('Comp.'!$D$5:$D$484=$B63)*('Comp.'!$B$5:$B$484&gt;=H$4)*('Comp.'!$B$5:$B$484&lt;=EOMONTH(H$4,0))*('Comp.'!$E$5:$E$484))</f>
        <v>0</v>
      </c>
      <c r="I63" s="11">
        <f>SUMPRODUCT((Diário!$E$4:$E$941='Analítico Cp.'!$B63)*(Diário!$C$4:$C$941&gt;=I$4)*(Diário!$C$4:$C$941&lt;=EOMONTH(I$4,0))*(Diário!$F$4:$F$941))
+SUMPRODUCT(('Comp.'!$D$5:$D$484=$B63)*('Comp.'!$B$5:$B$484&gt;=I$4)*('Comp.'!$B$5:$B$484&lt;=EOMONTH(I$4,0))*('Comp.'!$E$5:$E$484))</f>
        <v>0</v>
      </c>
      <c r="J63" s="11">
        <f>SUMPRODUCT((Diário!$E$4:$E$941='Analítico Cp.'!$B63)*(Diário!$C$4:$C$941&gt;=J$4)*(Diário!$C$4:$C$941&lt;=EOMONTH(J$4,0))*(Diário!$F$4:$F$941))
+SUMPRODUCT(('Comp.'!$D$5:$D$484=$B63)*('Comp.'!$B$5:$B$484&gt;=J$4)*('Comp.'!$B$5:$B$484&lt;=EOMONTH(J$4,0))*('Comp.'!$E$5:$E$484))</f>
        <v>0</v>
      </c>
      <c r="K63" s="11">
        <f>SUMPRODUCT((Diário!$E$4:$E$941='Analítico Cp.'!$B63)*(Diário!$C$4:$C$941&gt;=K$4)*(Diário!$C$4:$C$941&lt;=EOMONTH(K$4,0))*(Diário!$F$4:$F$941))
+SUMPRODUCT(('Comp.'!$D$5:$D$484=$B63)*('Comp.'!$B$5:$B$484&gt;=K$4)*('Comp.'!$B$5:$B$484&lt;=EOMONTH(K$4,0))*('Comp.'!$E$5:$E$484))</f>
        <v>0</v>
      </c>
      <c r="L63" s="11">
        <f>SUMPRODUCT((Diário!$E$4:$E$941='Analítico Cp.'!$B63)*(Diário!$C$4:$C$941&gt;=L$4)*(Diário!$C$4:$C$941&lt;=EOMONTH(L$4,0))*(Diário!$F$4:$F$941))
+SUMPRODUCT(('Comp.'!$D$5:$D$484=$B63)*('Comp.'!$B$5:$B$484&gt;=L$4)*('Comp.'!$B$5:$B$484&lt;=EOMONTH(L$4,0))*('Comp.'!$E$5:$E$484))</f>
        <v>0</v>
      </c>
      <c r="M63" s="11">
        <f>SUMPRODUCT((Diário!$E$4:$E$941='Analítico Cp.'!$B63)*(Diário!$C$4:$C$941&gt;=M$4)*(Diário!$C$4:$C$941&lt;=EOMONTH(M$4,0))*(Diário!$F$4:$F$941))
+SUMPRODUCT(('Comp.'!$D$5:$D$484=$B63)*('Comp.'!$B$5:$B$484&gt;=M$4)*('Comp.'!$B$5:$B$484&lt;=EOMONTH(M$4,0))*('Comp.'!$E$5:$E$484))</f>
        <v>0</v>
      </c>
      <c r="N63" s="11">
        <f>SUMPRODUCT((Diário!$E$4:$E$941='Analítico Cp.'!$B63)*(Diário!$C$4:$C$941&gt;=N$4)*(Diário!$C$4:$C$941&lt;=EOMONTH(N$4,0))*(Diário!$F$4:$F$941))
+SUMPRODUCT(('Comp.'!$D$5:$D$484=$B63)*('Comp.'!$B$5:$B$484&gt;=N$4)*('Comp.'!$B$5:$B$484&lt;=EOMONTH(N$4,0))*('Comp.'!$E$5:$E$484))</f>
        <v>0</v>
      </c>
      <c r="O63" s="12">
        <f t="shared" si="14"/>
        <v>0</v>
      </c>
      <c r="P63" s="95">
        <f t="shared" si="13"/>
        <v>0</v>
      </c>
    </row>
    <row r="64" spans="1:16" ht="23.25" customHeight="1" x14ac:dyDescent="0.25">
      <c r="A64" s="40" t="s">
        <v>104</v>
      </c>
      <c r="B64" s="59" t="s">
        <v>149</v>
      </c>
      <c r="C64" s="11">
        <f>SUMPRODUCT((Diário!$E$4:$E$941='Analítico Cp.'!$B64)*(Diário!$C$4:$C$941&gt;=C$4)*(Diário!$C$4:$C$941&lt;=EOMONTH(C$4,0))*(Diário!$F$4:$F$941))
+SUMPRODUCT(('Comp.'!$D$5:$D$484=$B64)*('Comp.'!$B$5:$B$484&gt;=C$4)*('Comp.'!$B$5:$B$484&lt;=EOMONTH(C$4,0))*('Comp.'!$E$5:$E$484))</f>
        <v>0</v>
      </c>
      <c r="D64" s="11">
        <f>SUMPRODUCT((Diário!$E$4:$E$941='Analítico Cp.'!$B64)*(Diário!$C$4:$C$941&gt;=D$4)*(Diário!$C$4:$C$941&lt;=EOMONTH(D$4,0))*(Diário!$F$4:$F$941))
+SUMPRODUCT(('Comp.'!$D$5:$D$484=$B64)*('Comp.'!$B$5:$B$484&gt;=D$4)*('Comp.'!$B$5:$B$484&lt;=EOMONTH(D$4,0))*('Comp.'!$E$5:$E$484))</f>
        <v>0</v>
      </c>
      <c r="E64" s="11">
        <f>SUMPRODUCT((Diário!$E$4:$E$941='Analítico Cp.'!$B64)*(Diário!$C$4:$C$941&gt;=E$4)*(Diário!$C$4:$C$941&lt;=EOMONTH(E$4,0))*(Diário!$F$4:$F$941))
+SUMPRODUCT(('Comp.'!$D$5:$D$484=$B64)*('Comp.'!$B$5:$B$484&gt;=E$4)*('Comp.'!$B$5:$B$484&lt;=EOMONTH(E$4,0))*('Comp.'!$E$5:$E$484))</f>
        <v>0</v>
      </c>
      <c r="F64" s="11">
        <f>SUMPRODUCT((Diário!$E$4:$E$941='Analítico Cp.'!$B64)*(Diário!$C$4:$C$941&gt;=F$4)*(Diário!$C$4:$C$941&lt;=EOMONTH(F$4,0))*(Diário!$F$4:$F$941))
+SUMPRODUCT(('Comp.'!$D$5:$D$484=$B64)*('Comp.'!$B$5:$B$484&gt;=F$4)*('Comp.'!$B$5:$B$484&lt;=EOMONTH(F$4,0))*('Comp.'!$E$5:$E$484))</f>
        <v>0</v>
      </c>
      <c r="G64" s="11">
        <f>SUMPRODUCT((Diário!$E$4:$E$941='Analítico Cp.'!$B64)*(Diário!$C$4:$C$941&gt;=G$4)*(Diário!$C$4:$C$941&lt;=EOMONTH(G$4,0))*(Diário!$F$4:$F$941))
+SUMPRODUCT(('Comp.'!$D$5:$D$484=$B64)*('Comp.'!$B$5:$B$484&gt;=G$4)*('Comp.'!$B$5:$B$484&lt;=EOMONTH(G$4,0))*('Comp.'!$E$5:$E$484))</f>
        <v>0</v>
      </c>
      <c r="H64" s="11">
        <f>SUMPRODUCT((Diário!$E$4:$E$941='Analítico Cp.'!$B64)*(Diário!$C$4:$C$941&gt;=H$4)*(Diário!$C$4:$C$941&lt;=EOMONTH(H$4,0))*(Diário!$F$4:$F$941))
+SUMPRODUCT(('Comp.'!$D$5:$D$484=$B64)*('Comp.'!$B$5:$B$484&gt;=H$4)*('Comp.'!$B$5:$B$484&lt;=EOMONTH(H$4,0))*('Comp.'!$E$5:$E$484))</f>
        <v>0</v>
      </c>
      <c r="I64" s="11">
        <f>SUMPRODUCT((Diário!$E$4:$E$941='Analítico Cp.'!$B64)*(Diário!$C$4:$C$941&gt;=I$4)*(Diário!$C$4:$C$941&lt;=EOMONTH(I$4,0))*(Diário!$F$4:$F$941))
+SUMPRODUCT(('Comp.'!$D$5:$D$484=$B64)*('Comp.'!$B$5:$B$484&gt;=I$4)*('Comp.'!$B$5:$B$484&lt;=EOMONTH(I$4,0))*('Comp.'!$E$5:$E$484))</f>
        <v>0</v>
      </c>
      <c r="J64" s="11">
        <f>SUMPRODUCT((Diário!$E$4:$E$941='Analítico Cp.'!$B64)*(Diário!$C$4:$C$941&gt;=J$4)*(Diário!$C$4:$C$941&lt;=EOMONTH(J$4,0))*(Diário!$F$4:$F$941))
+SUMPRODUCT(('Comp.'!$D$5:$D$484=$B64)*('Comp.'!$B$5:$B$484&gt;=J$4)*('Comp.'!$B$5:$B$484&lt;=EOMONTH(J$4,0))*('Comp.'!$E$5:$E$484))</f>
        <v>0</v>
      </c>
      <c r="K64" s="11">
        <f>SUMPRODUCT((Diário!$E$4:$E$941='Analítico Cp.'!$B64)*(Diário!$C$4:$C$941&gt;=K$4)*(Diário!$C$4:$C$941&lt;=EOMONTH(K$4,0))*(Diário!$F$4:$F$941))
+SUMPRODUCT(('Comp.'!$D$5:$D$484=$B64)*('Comp.'!$B$5:$B$484&gt;=K$4)*('Comp.'!$B$5:$B$484&lt;=EOMONTH(K$4,0))*('Comp.'!$E$5:$E$484))</f>
        <v>0</v>
      </c>
      <c r="L64" s="11">
        <f>SUMPRODUCT((Diário!$E$4:$E$941='Analítico Cp.'!$B64)*(Diário!$C$4:$C$941&gt;=L$4)*(Diário!$C$4:$C$941&lt;=EOMONTH(L$4,0))*(Diário!$F$4:$F$941))
+SUMPRODUCT(('Comp.'!$D$5:$D$484=$B64)*('Comp.'!$B$5:$B$484&gt;=L$4)*('Comp.'!$B$5:$B$484&lt;=EOMONTH(L$4,0))*('Comp.'!$E$5:$E$484))</f>
        <v>0</v>
      </c>
      <c r="M64" s="11">
        <f>SUMPRODUCT((Diário!$E$4:$E$941='Analítico Cp.'!$B64)*(Diário!$C$4:$C$941&gt;=M$4)*(Diário!$C$4:$C$941&lt;=EOMONTH(M$4,0))*(Diário!$F$4:$F$941))
+SUMPRODUCT(('Comp.'!$D$5:$D$484=$B64)*('Comp.'!$B$5:$B$484&gt;=M$4)*('Comp.'!$B$5:$B$484&lt;=EOMONTH(M$4,0))*('Comp.'!$E$5:$E$484))</f>
        <v>0</v>
      </c>
      <c r="N64" s="11">
        <f>SUMPRODUCT((Diário!$E$4:$E$941='Analítico Cp.'!$B64)*(Diário!$C$4:$C$941&gt;=N$4)*(Diário!$C$4:$C$941&lt;=EOMONTH(N$4,0))*(Diário!$F$4:$F$941))
+SUMPRODUCT(('Comp.'!$D$5:$D$484=$B64)*('Comp.'!$B$5:$B$484&gt;=N$4)*('Comp.'!$B$5:$B$484&lt;=EOMONTH(N$4,0))*('Comp.'!$E$5:$E$484))</f>
        <v>0</v>
      </c>
      <c r="O64" s="12">
        <f t="shared" si="14"/>
        <v>0</v>
      </c>
      <c r="P64" s="95">
        <f t="shared" si="13"/>
        <v>0</v>
      </c>
    </row>
    <row r="65" spans="1:16" ht="23.25" customHeight="1" x14ac:dyDescent="0.25">
      <c r="A65" s="40" t="s">
        <v>105</v>
      </c>
      <c r="B65" s="59" t="s">
        <v>164</v>
      </c>
      <c r="C65" s="11">
        <f>SUMPRODUCT((Diário!$E$4:$E$941='Analítico Cp.'!$B65)*(Diário!$C$4:$C$941&gt;=C$4)*(Diário!$C$4:$C$941&lt;=EOMONTH(C$4,0))*(Diário!$F$4:$F$941))
+SUMPRODUCT(('Comp.'!$D$5:$D$484=$B65)*('Comp.'!$B$5:$B$484&gt;=C$4)*('Comp.'!$B$5:$B$484&lt;=EOMONTH(C$4,0))*('Comp.'!$E$5:$E$484))</f>
        <v>0</v>
      </c>
      <c r="D65" s="11">
        <f>SUMPRODUCT((Diário!$E$4:$E$941='Analítico Cp.'!$B65)*(Diário!$C$4:$C$941&gt;=D$4)*(Diário!$C$4:$C$941&lt;=EOMONTH(D$4,0))*(Diário!$F$4:$F$941))
+SUMPRODUCT(('Comp.'!$D$5:$D$484=$B65)*('Comp.'!$B$5:$B$484&gt;=D$4)*('Comp.'!$B$5:$B$484&lt;=EOMONTH(D$4,0))*('Comp.'!$E$5:$E$484))</f>
        <v>0</v>
      </c>
      <c r="E65" s="11">
        <f>SUMPRODUCT((Diário!$E$4:$E$941='Analítico Cp.'!$B65)*(Diário!$C$4:$C$941&gt;=E$4)*(Diário!$C$4:$C$941&lt;=EOMONTH(E$4,0))*(Diário!$F$4:$F$941))
+SUMPRODUCT(('Comp.'!$D$5:$D$484=$B65)*('Comp.'!$B$5:$B$484&gt;=E$4)*('Comp.'!$B$5:$B$484&lt;=EOMONTH(E$4,0))*('Comp.'!$E$5:$E$484))</f>
        <v>0</v>
      </c>
      <c r="F65" s="11">
        <f>SUMPRODUCT((Diário!$E$4:$E$941='Analítico Cp.'!$B65)*(Diário!$C$4:$C$941&gt;=F$4)*(Diário!$C$4:$C$941&lt;=EOMONTH(F$4,0))*(Diário!$F$4:$F$941))
+SUMPRODUCT(('Comp.'!$D$5:$D$484=$B65)*('Comp.'!$B$5:$B$484&gt;=F$4)*('Comp.'!$B$5:$B$484&lt;=EOMONTH(F$4,0))*('Comp.'!$E$5:$E$484))</f>
        <v>0</v>
      </c>
      <c r="G65" s="11">
        <f>SUMPRODUCT((Diário!$E$4:$E$941='Analítico Cp.'!$B65)*(Diário!$C$4:$C$941&gt;=G$4)*(Diário!$C$4:$C$941&lt;=EOMONTH(G$4,0))*(Diário!$F$4:$F$941))
+SUMPRODUCT(('Comp.'!$D$5:$D$484=$B65)*('Comp.'!$B$5:$B$484&gt;=G$4)*('Comp.'!$B$5:$B$484&lt;=EOMONTH(G$4,0))*('Comp.'!$E$5:$E$484))</f>
        <v>0</v>
      </c>
      <c r="H65" s="11">
        <f>SUMPRODUCT((Diário!$E$4:$E$941='Analítico Cp.'!$B65)*(Diário!$C$4:$C$941&gt;=H$4)*(Diário!$C$4:$C$941&lt;=EOMONTH(H$4,0))*(Diário!$F$4:$F$941))
+SUMPRODUCT(('Comp.'!$D$5:$D$484=$B65)*('Comp.'!$B$5:$B$484&gt;=H$4)*('Comp.'!$B$5:$B$484&lt;=EOMONTH(H$4,0))*('Comp.'!$E$5:$E$484))</f>
        <v>0</v>
      </c>
      <c r="I65" s="11">
        <f>SUMPRODUCT((Diário!$E$4:$E$941='Analítico Cp.'!$B65)*(Diário!$C$4:$C$941&gt;=I$4)*(Diário!$C$4:$C$941&lt;=EOMONTH(I$4,0))*(Diário!$F$4:$F$941))
+SUMPRODUCT(('Comp.'!$D$5:$D$484=$B65)*('Comp.'!$B$5:$B$484&gt;=I$4)*('Comp.'!$B$5:$B$484&lt;=EOMONTH(I$4,0))*('Comp.'!$E$5:$E$484))</f>
        <v>0</v>
      </c>
      <c r="J65" s="11">
        <f>SUMPRODUCT((Diário!$E$4:$E$941='Analítico Cp.'!$B65)*(Diário!$C$4:$C$941&gt;=J$4)*(Diário!$C$4:$C$941&lt;=EOMONTH(J$4,0))*(Diário!$F$4:$F$941))
+SUMPRODUCT(('Comp.'!$D$5:$D$484=$B65)*('Comp.'!$B$5:$B$484&gt;=J$4)*('Comp.'!$B$5:$B$484&lt;=EOMONTH(J$4,0))*('Comp.'!$E$5:$E$484))</f>
        <v>0</v>
      </c>
      <c r="K65" s="11">
        <f>SUMPRODUCT((Diário!$E$4:$E$941='Analítico Cp.'!$B65)*(Diário!$C$4:$C$941&gt;=K$4)*(Diário!$C$4:$C$941&lt;=EOMONTH(K$4,0))*(Diário!$F$4:$F$941))
+SUMPRODUCT(('Comp.'!$D$5:$D$484=$B65)*('Comp.'!$B$5:$B$484&gt;=K$4)*('Comp.'!$B$5:$B$484&lt;=EOMONTH(K$4,0))*('Comp.'!$E$5:$E$484))</f>
        <v>0</v>
      </c>
      <c r="L65" s="11">
        <f>SUMPRODUCT((Diário!$E$4:$E$941='Analítico Cp.'!$B65)*(Diário!$C$4:$C$941&gt;=L$4)*(Diário!$C$4:$C$941&lt;=EOMONTH(L$4,0))*(Diário!$F$4:$F$941))
+SUMPRODUCT(('Comp.'!$D$5:$D$484=$B65)*('Comp.'!$B$5:$B$484&gt;=L$4)*('Comp.'!$B$5:$B$484&lt;=EOMONTH(L$4,0))*('Comp.'!$E$5:$E$484))</f>
        <v>0</v>
      </c>
      <c r="M65" s="11">
        <f>SUMPRODUCT((Diário!$E$4:$E$941='Analítico Cp.'!$B65)*(Diário!$C$4:$C$941&gt;=M$4)*(Diário!$C$4:$C$941&lt;=EOMONTH(M$4,0))*(Diário!$F$4:$F$941))
+SUMPRODUCT(('Comp.'!$D$5:$D$484=$B65)*('Comp.'!$B$5:$B$484&gt;=M$4)*('Comp.'!$B$5:$B$484&lt;=EOMONTH(M$4,0))*('Comp.'!$E$5:$E$484))</f>
        <v>0</v>
      </c>
      <c r="N65" s="11">
        <f>SUMPRODUCT((Diário!$E$4:$E$941='Analítico Cp.'!$B65)*(Diário!$C$4:$C$941&gt;=N$4)*(Diário!$C$4:$C$941&lt;=EOMONTH(N$4,0))*(Diário!$F$4:$F$941))
+SUMPRODUCT(('Comp.'!$D$5:$D$484=$B65)*('Comp.'!$B$5:$B$484&gt;=N$4)*('Comp.'!$B$5:$B$484&lt;=EOMONTH(N$4,0))*('Comp.'!$E$5:$E$484))</f>
        <v>0</v>
      </c>
      <c r="O65" s="12">
        <f t="shared" si="14"/>
        <v>0</v>
      </c>
      <c r="P65" s="95">
        <f t="shared" si="13"/>
        <v>0</v>
      </c>
    </row>
    <row r="66" spans="1:16" ht="23.25" customHeight="1" x14ac:dyDescent="0.25">
      <c r="A66" s="40" t="s">
        <v>106</v>
      </c>
      <c r="B66" s="59" t="s">
        <v>161</v>
      </c>
      <c r="C66" s="11">
        <f>SUMPRODUCT((Diário!$E$4:$E$941='Analítico Cp.'!$B66)*(Diário!$C$4:$C$941&gt;=C$4)*(Diário!$C$4:$C$941&lt;=EOMONTH(C$4,0))*(Diário!$F$4:$F$941))
+SUMPRODUCT(('Comp.'!$D$5:$D$484=$B66)*('Comp.'!$B$5:$B$484&gt;=C$4)*('Comp.'!$B$5:$B$484&lt;=EOMONTH(C$4,0))*('Comp.'!$E$5:$E$484))</f>
        <v>0</v>
      </c>
      <c r="D66" s="11">
        <f>SUMPRODUCT((Diário!$E$4:$E$941='Analítico Cp.'!$B66)*(Diário!$C$4:$C$941&gt;=D$4)*(Diário!$C$4:$C$941&lt;=EOMONTH(D$4,0))*(Diário!$F$4:$F$941))
+SUMPRODUCT(('Comp.'!$D$5:$D$484=$B66)*('Comp.'!$B$5:$B$484&gt;=D$4)*('Comp.'!$B$5:$B$484&lt;=EOMONTH(D$4,0))*('Comp.'!$E$5:$E$484))</f>
        <v>0</v>
      </c>
      <c r="E66" s="11">
        <f>SUMPRODUCT((Diário!$E$4:$E$941='Analítico Cp.'!$B66)*(Diário!$C$4:$C$941&gt;=E$4)*(Diário!$C$4:$C$941&lt;=EOMONTH(E$4,0))*(Diário!$F$4:$F$941))
+SUMPRODUCT(('Comp.'!$D$5:$D$484=$B66)*('Comp.'!$B$5:$B$484&gt;=E$4)*('Comp.'!$B$5:$B$484&lt;=EOMONTH(E$4,0))*('Comp.'!$E$5:$E$484))</f>
        <v>0</v>
      </c>
      <c r="F66" s="11">
        <f>SUMPRODUCT((Diário!$E$4:$E$941='Analítico Cp.'!$B66)*(Diário!$C$4:$C$941&gt;=F$4)*(Diário!$C$4:$C$941&lt;=EOMONTH(F$4,0))*(Diário!$F$4:$F$941))
+SUMPRODUCT(('Comp.'!$D$5:$D$484=$B66)*('Comp.'!$B$5:$B$484&gt;=F$4)*('Comp.'!$B$5:$B$484&lt;=EOMONTH(F$4,0))*('Comp.'!$E$5:$E$484))</f>
        <v>0</v>
      </c>
      <c r="G66" s="11">
        <f>SUMPRODUCT((Diário!$E$4:$E$941='Analítico Cp.'!$B66)*(Diário!$C$4:$C$941&gt;=G$4)*(Diário!$C$4:$C$941&lt;=EOMONTH(G$4,0))*(Diário!$F$4:$F$941))
+SUMPRODUCT(('Comp.'!$D$5:$D$484=$B66)*('Comp.'!$B$5:$B$484&gt;=G$4)*('Comp.'!$B$5:$B$484&lt;=EOMONTH(G$4,0))*('Comp.'!$E$5:$E$484))</f>
        <v>0</v>
      </c>
      <c r="H66" s="11">
        <f>SUMPRODUCT((Diário!$E$4:$E$941='Analítico Cp.'!$B66)*(Diário!$C$4:$C$941&gt;=H$4)*(Diário!$C$4:$C$941&lt;=EOMONTH(H$4,0))*(Diário!$F$4:$F$941))
+SUMPRODUCT(('Comp.'!$D$5:$D$484=$B66)*('Comp.'!$B$5:$B$484&gt;=H$4)*('Comp.'!$B$5:$B$484&lt;=EOMONTH(H$4,0))*('Comp.'!$E$5:$E$484))</f>
        <v>0</v>
      </c>
      <c r="I66" s="11">
        <f>SUMPRODUCT((Diário!$E$4:$E$941='Analítico Cp.'!$B66)*(Diário!$C$4:$C$941&gt;=I$4)*(Diário!$C$4:$C$941&lt;=EOMONTH(I$4,0))*(Diário!$F$4:$F$941))
+SUMPRODUCT(('Comp.'!$D$5:$D$484=$B66)*('Comp.'!$B$5:$B$484&gt;=I$4)*('Comp.'!$B$5:$B$484&lt;=EOMONTH(I$4,0))*('Comp.'!$E$5:$E$484))</f>
        <v>0</v>
      </c>
      <c r="J66" s="11">
        <f>SUMPRODUCT((Diário!$E$4:$E$941='Analítico Cp.'!$B66)*(Diário!$C$4:$C$941&gt;=J$4)*(Diário!$C$4:$C$941&lt;=EOMONTH(J$4,0))*(Diário!$F$4:$F$941))
+SUMPRODUCT(('Comp.'!$D$5:$D$484=$B66)*('Comp.'!$B$5:$B$484&gt;=J$4)*('Comp.'!$B$5:$B$484&lt;=EOMONTH(J$4,0))*('Comp.'!$E$5:$E$484))</f>
        <v>0</v>
      </c>
      <c r="K66" s="11">
        <f>SUMPRODUCT((Diário!$E$4:$E$941='Analítico Cp.'!$B66)*(Diário!$C$4:$C$941&gt;=K$4)*(Diário!$C$4:$C$941&lt;=EOMONTH(K$4,0))*(Diário!$F$4:$F$941))
+SUMPRODUCT(('Comp.'!$D$5:$D$484=$B66)*('Comp.'!$B$5:$B$484&gt;=K$4)*('Comp.'!$B$5:$B$484&lt;=EOMONTH(K$4,0))*('Comp.'!$E$5:$E$484))</f>
        <v>0</v>
      </c>
      <c r="L66" s="11">
        <f>SUMPRODUCT((Diário!$E$4:$E$941='Analítico Cp.'!$B66)*(Diário!$C$4:$C$941&gt;=L$4)*(Diário!$C$4:$C$941&lt;=EOMONTH(L$4,0))*(Diário!$F$4:$F$941))
+SUMPRODUCT(('Comp.'!$D$5:$D$484=$B66)*('Comp.'!$B$5:$B$484&gt;=L$4)*('Comp.'!$B$5:$B$484&lt;=EOMONTH(L$4,0))*('Comp.'!$E$5:$E$484))</f>
        <v>0</v>
      </c>
      <c r="M66" s="11">
        <f>SUMPRODUCT((Diário!$E$4:$E$941='Analítico Cp.'!$B66)*(Diário!$C$4:$C$941&gt;=M$4)*(Diário!$C$4:$C$941&lt;=EOMONTH(M$4,0))*(Diário!$F$4:$F$941))
+SUMPRODUCT(('Comp.'!$D$5:$D$484=$B66)*('Comp.'!$B$5:$B$484&gt;=M$4)*('Comp.'!$B$5:$B$484&lt;=EOMONTH(M$4,0))*('Comp.'!$E$5:$E$484))</f>
        <v>0</v>
      </c>
      <c r="N66" s="11">
        <f>SUMPRODUCT((Diário!$E$4:$E$941='Analítico Cp.'!$B66)*(Diário!$C$4:$C$941&gt;=N$4)*(Diário!$C$4:$C$941&lt;=EOMONTH(N$4,0))*(Diário!$F$4:$F$941))
+SUMPRODUCT(('Comp.'!$D$5:$D$484=$B66)*('Comp.'!$B$5:$B$484&gt;=N$4)*('Comp.'!$B$5:$B$484&lt;=EOMONTH(N$4,0))*('Comp.'!$E$5:$E$484))</f>
        <v>0</v>
      </c>
      <c r="O66" s="12">
        <f t="shared" si="14"/>
        <v>0</v>
      </c>
      <c r="P66" s="95">
        <f t="shared" si="13"/>
        <v>0</v>
      </c>
    </row>
    <row r="67" spans="1:16" ht="23.25" customHeight="1" x14ac:dyDescent="0.25">
      <c r="A67" s="40" t="s">
        <v>107</v>
      </c>
      <c r="B67" s="59" t="s">
        <v>50</v>
      </c>
      <c r="C67" s="11">
        <f>SUMPRODUCT((Diário!$E$4:$E$941='Analítico Cp.'!$B67)*(Diário!$C$4:$C$941&gt;=C$4)*(Diário!$C$4:$C$941&lt;=EOMONTH(C$4,0))*(Diário!$F$4:$F$941))
+SUMPRODUCT(('Comp.'!$D$5:$D$484=$B67)*('Comp.'!$B$5:$B$484&gt;=C$4)*('Comp.'!$B$5:$B$484&lt;=EOMONTH(C$4,0))*('Comp.'!$E$5:$E$484))</f>
        <v>0</v>
      </c>
      <c r="D67" s="11">
        <f>SUMPRODUCT((Diário!$E$4:$E$941='Analítico Cp.'!$B67)*(Diário!$C$4:$C$941&gt;=D$4)*(Diário!$C$4:$C$941&lt;=EOMONTH(D$4,0))*(Diário!$F$4:$F$941))
+SUMPRODUCT(('Comp.'!$D$5:$D$484=$B67)*('Comp.'!$B$5:$B$484&gt;=D$4)*('Comp.'!$B$5:$B$484&lt;=EOMONTH(D$4,0))*('Comp.'!$E$5:$E$484))</f>
        <v>0</v>
      </c>
      <c r="E67" s="11">
        <f>SUMPRODUCT((Diário!$E$4:$E$941='Analítico Cp.'!$B67)*(Diário!$C$4:$C$941&gt;=E$4)*(Diário!$C$4:$C$941&lt;=EOMONTH(E$4,0))*(Diário!$F$4:$F$941))
+SUMPRODUCT(('Comp.'!$D$5:$D$484=$B67)*('Comp.'!$B$5:$B$484&gt;=E$4)*('Comp.'!$B$5:$B$484&lt;=EOMONTH(E$4,0))*('Comp.'!$E$5:$E$484))</f>
        <v>0</v>
      </c>
      <c r="F67" s="11">
        <f>SUMPRODUCT((Diário!$E$4:$E$941='Analítico Cp.'!$B67)*(Diário!$C$4:$C$941&gt;=F$4)*(Diário!$C$4:$C$941&lt;=EOMONTH(F$4,0))*(Diário!$F$4:$F$941))
+SUMPRODUCT(('Comp.'!$D$5:$D$484=$B67)*('Comp.'!$B$5:$B$484&gt;=F$4)*('Comp.'!$B$5:$B$484&lt;=EOMONTH(F$4,0))*('Comp.'!$E$5:$E$484))</f>
        <v>0</v>
      </c>
      <c r="G67" s="11">
        <f>SUMPRODUCT((Diário!$E$4:$E$941='Analítico Cp.'!$B67)*(Diário!$C$4:$C$941&gt;=G$4)*(Diário!$C$4:$C$941&lt;=EOMONTH(G$4,0))*(Diário!$F$4:$F$941))
+SUMPRODUCT(('Comp.'!$D$5:$D$484=$B67)*('Comp.'!$B$5:$B$484&gt;=G$4)*('Comp.'!$B$5:$B$484&lt;=EOMONTH(G$4,0))*('Comp.'!$E$5:$E$484))</f>
        <v>0</v>
      </c>
      <c r="H67" s="11">
        <f>SUMPRODUCT((Diário!$E$4:$E$941='Analítico Cp.'!$B67)*(Diário!$C$4:$C$941&gt;=H$4)*(Diário!$C$4:$C$941&lt;=EOMONTH(H$4,0))*(Diário!$F$4:$F$941))
+SUMPRODUCT(('Comp.'!$D$5:$D$484=$B67)*('Comp.'!$B$5:$B$484&gt;=H$4)*('Comp.'!$B$5:$B$484&lt;=EOMONTH(H$4,0))*('Comp.'!$E$5:$E$484))</f>
        <v>0</v>
      </c>
      <c r="I67" s="11">
        <f>SUMPRODUCT((Diário!$E$4:$E$941='Analítico Cp.'!$B67)*(Diário!$C$4:$C$941&gt;=I$4)*(Diário!$C$4:$C$941&lt;=EOMONTH(I$4,0))*(Diário!$F$4:$F$941))
+SUMPRODUCT(('Comp.'!$D$5:$D$484=$B67)*('Comp.'!$B$5:$B$484&gt;=I$4)*('Comp.'!$B$5:$B$484&lt;=EOMONTH(I$4,0))*('Comp.'!$E$5:$E$484))</f>
        <v>0</v>
      </c>
      <c r="J67" s="11">
        <f>SUMPRODUCT((Diário!$E$4:$E$941='Analítico Cp.'!$B67)*(Diário!$C$4:$C$941&gt;=J$4)*(Diário!$C$4:$C$941&lt;=EOMONTH(J$4,0))*(Diário!$F$4:$F$941))
+SUMPRODUCT(('Comp.'!$D$5:$D$484=$B67)*('Comp.'!$B$5:$B$484&gt;=J$4)*('Comp.'!$B$5:$B$484&lt;=EOMONTH(J$4,0))*('Comp.'!$E$5:$E$484))</f>
        <v>0</v>
      </c>
      <c r="K67" s="11">
        <f>SUMPRODUCT((Diário!$E$4:$E$941='Analítico Cp.'!$B67)*(Diário!$C$4:$C$941&gt;=K$4)*(Diário!$C$4:$C$941&lt;=EOMONTH(K$4,0))*(Diário!$F$4:$F$941))
+SUMPRODUCT(('Comp.'!$D$5:$D$484=$B67)*('Comp.'!$B$5:$B$484&gt;=K$4)*('Comp.'!$B$5:$B$484&lt;=EOMONTH(K$4,0))*('Comp.'!$E$5:$E$484))</f>
        <v>0</v>
      </c>
      <c r="L67" s="11">
        <f>SUMPRODUCT((Diário!$E$4:$E$941='Analítico Cp.'!$B67)*(Diário!$C$4:$C$941&gt;=L$4)*(Diário!$C$4:$C$941&lt;=EOMONTH(L$4,0))*(Diário!$F$4:$F$941))
+SUMPRODUCT(('Comp.'!$D$5:$D$484=$B67)*('Comp.'!$B$5:$B$484&gt;=L$4)*('Comp.'!$B$5:$B$484&lt;=EOMONTH(L$4,0))*('Comp.'!$E$5:$E$484))</f>
        <v>0</v>
      </c>
      <c r="M67" s="11">
        <f>SUMPRODUCT((Diário!$E$4:$E$941='Analítico Cp.'!$B67)*(Diário!$C$4:$C$941&gt;=M$4)*(Diário!$C$4:$C$941&lt;=EOMONTH(M$4,0))*(Diário!$F$4:$F$941))
+SUMPRODUCT(('Comp.'!$D$5:$D$484=$B67)*('Comp.'!$B$5:$B$484&gt;=M$4)*('Comp.'!$B$5:$B$484&lt;=EOMONTH(M$4,0))*('Comp.'!$E$5:$E$484))</f>
        <v>0</v>
      </c>
      <c r="N67" s="11">
        <f>SUMPRODUCT((Diário!$E$4:$E$941='Analítico Cp.'!$B67)*(Diário!$C$4:$C$941&gt;=N$4)*(Diário!$C$4:$C$941&lt;=EOMONTH(N$4,0))*(Diário!$F$4:$F$941))
+SUMPRODUCT(('Comp.'!$D$5:$D$484=$B67)*('Comp.'!$B$5:$B$484&gt;=N$4)*('Comp.'!$B$5:$B$484&lt;=EOMONTH(N$4,0))*('Comp.'!$E$5:$E$484))</f>
        <v>0</v>
      </c>
      <c r="O67" s="12">
        <f t="shared" si="14"/>
        <v>0</v>
      </c>
      <c r="P67" s="95">
        <f t="shared" si="13"/>
        <v>0</v>
      </c>
    </row>
    <row r="68" spans="1:16" ht="23.25" customHeight="1" x14ac:dyDescent="0.25">
      <c r="A68" s="40" t="s">
        <v>108</v>
      </c>
      <c r="B68" s="59" t="s">
        <v>9</v>
      </c>
      <c r="C68" s="11">
        <f>SUMPRODUCT((Diário!$E$4:$E$941='Analítico Cp.'!$B68)*(Diário!$C$4:$C$941&gt;=C$4)*(Diário!$C$4:$C$941&lt;=EOMONTH(C$4,0))*(Diário!$F$4:$F$941))
+SUMPRODUCT(('Comp.'!$D$5:$D$484=$B68)*('Comp.'!$B$5:$B$484&gt;=C$4)*('Comp.'!$B$5:$B$484&lt;=EOMONTH(C$4,0))*('Comp.'!$E$5:$E$484))</f>
        <v>0</v>
      </c>
      <c r="D68" s="11">
        <f>SUMPRODUCT((Diário!$E$4:$E$941='Analítico Cp.'!$B68)*(Diário!$C$4:$C$941&gt;=D$4)*(Diário!$C$4:$C$941&lt;=EOMONTH(D$4,0))*(Diário!$F$4:$F$941))
+SUMPRODUCT(('Comp.'!$D$5:$D$484=$B68)*('Comp.'!$B$5:$B$484&gt;=D$4)*('Comp.'!$B$5:$B$484&lt;=EOMONTH(D$4,0))*('Comp.'!$E$5:$E$484))</f>
        <v>0</v>
      </c>
      <c r="E68" s="11">
        <f>SUMPRODUCT((Diário!$E$4:$E$941='Analítico Cp.'!$B68)*(Diário!$C$4:$C$941&gt;=E$4)*(Diário!$C$4:$C$941&lt;=EOMONTH(E$4,0))*(Diário!$F$4:$F$941))
+SUMPRODUCT(('Comp.'!$D$5:$D$484=$B68)*('Comp.'!$B$5:$B$484&gt;=E$4)*('Comp.'!$B$5:$B$484&lt;=EOMONTH(E$4,0))*('Comp.'!$E$5:$E$484))</f>
        <v>0</v>
      </c>
      <c r="F68" s="11">
        <f>SUMPRODUCT((Diário!$E$4:$E$941='Analítico Cp.'!$B68)*(Diário!$C$4:$C$941&gt;=F$4)*(Diário!$C$4:$C$941&lt;=EOMONTH(F$4,0))*(Diário!$F$4:$F$941))
+SUMPRODUCT(('Comp.'!$D$5:$D$484=$B68)*('Comp.'!$B$5:$B$484&gt;=F$4)*('Comp.'!$B$5:$B$484&lt;=EOMONTH(F$4,0))*('Comp.'!$E$5:$E$484))</f>
        <v>0</v>
      </c>
      <c r="G68" s="11">
        <f>SUMPRODUCT((Diário!$E$4:$E$941='Analítico Cp.'!$B68)*(Diário!$C$4:$C$941&gt;=G$4)*(Diário!$C$4:$C$941&lt;=EOMONTH(G$4,0))*(Diário!$F$4:$F$941))
+SUMPRODUCT(('Comp.'!$D$5:$D$484=$B68)*('Comp.'!$B$5:$B$484&gt;=G$4)*('Comp.'!$B$5:$B$484&lt;=EOMONTH(G$4,0))*('Comp.'!$E$5:$E$484))</f>
        <v>0</v>
      </c>
      <c r="H68" s="11">
        <f>SUMPRODUCT((Diário!$E$4:$E$941='Analítico Cp.'!$B68)*(Diário!$C$4:$C$941&gt;=H$4)*(Diário!$C$4:$C$941&lt;=EOMONTH(H$4,0))*(Diário!$F$4:$F$941))
+SUMPRODUCT(('Comp.'!$D$5:$D$484=$B68)*('Comp.'!$B$5:$B$484&gt;=H$4)*('Comp.'!$B$5:$B$484&lt;=EOMONTH(H$4,0))*('Comp.'!$E$5:$E$484))</f>
        <v>0</v>
      </c>
      <c r="I68" s="11">
        <f>SUMPRODUCT((Diário!$E$4:$E$941='Analítico Cp.'!$B68)*(Diário!$C$4:$C$941&gt;=I$4)*(Diário!$C$4:$C$941&lt;=EOMONTH(I$4,0))*(Diário!$F$4:$F$941))
+SUMPRODUCT(('Comp.'!$D$5:$D$484=$B68)*('Comp.'!$B$5:$B$484&gt;=I$4)*('Comp.'!$B$5:$B$484&lt;=EOMONTH(I$4,0))*('Comp.'!$E$5:$E$484))</f>
        <v>0</v>
      </c>
      <c r="J68" s="11">
        <f>SUMPRODUCT((Diário!$E$4:$E$941='Analítico Cp.'!$B68)*(Diário!$C$4:$C$941&gt;=J$4)*(Diário!$C$4:$C$941&lt;=EOMONTH(J$4,0))*(Diário!$F$4:$F$941))
+SUMPRODUCT(('Comp.'!$D$5:$D$484=$B68)*('Comp.'!$B$5:$B$484&gt;=J$4)*('Comp.'!$B$5:$B$484&lt;=EOMONTH(J$4,0))*('Comp.'!$E$5:$E$484))</f>
        <v>0</v>
      </c>
      <c r="K68" s="11">
        <f>SUMPRODUCT((Diário!$E$4:$E$941='Analítico Cp.'!$B68)*(Diário!$C$4:$C$941&gt;=K$4)*(Diário!$C$4:$C$941&lt;=EOMONTH(K$4,0))*(Diário!$F$4:$F$941))
+SUMPRODUCT(('Comp.'!$D$5:$D$484=$B68)*('Comp.'!$B$5:$B$484&gt;=K$4)*('Comp.'!$B$5:$B$484&lt;=EOMONTH(K$4,0))*('Comp.'!$E$5:$E$484))</f>
        <v>0</v>
      </c>
      <c r="L68" s="11">
        <f>SUMPRODUCT((Diário!$E$4:$E$941='Analítico Cp.'!$B68)*(Diário!$C$4:$C$941&gt;=L$4)*(Diário!$C$4:$C$941&lt;=EOMONTH(L$4,0))*(Diário!$F$4:$F$941))
+SUMPRODUCT(('Comp.'!$D$5:$D$484=$B68)*('Comp.'!$B$5:$B$484&gt;=L$4)*('Comp.'!$B$5:$B$484&lt;=EOMONTH(L$4,0))*('Comp.'!$E$5:$E$484))</f>
        <v>0</v>
      </c>
      <c r="M68" s="11">
        <f>SUMPRODUCT((Diário!$E$4:$E$941='Analítico Cp.'!$B68)*(Diário!$C$4:$C$941&gt;=M$4)*(Diário!$C$4:$C$941&lt;=EOMONTH(M$4,0))*(Diário!$F$4:$F$941))
+SUMPRODUCT(('Comp.'!$D$5:$D$484=$B68)*('Comp.'!$B$5:$B$484&gt;=M$4)*('Comp.'!$B$5:$B$484&lt;=EOMONTH(M$4,0))*('Comp.'!$E$5:$E$484))</f>
        <v>0</v>
      </c>
      <c r="N68" s="11">
        <f>SUMPRODUCT((Diário!$E$4:$E$941='Analítico Cp.'!$B68)*(Diário!$C$4:$C$941&gt;=N$4)*(Diário!$C$4:$C$941&lt;=EOMONTH(N$4,0))*(Diário!$F$4:$F$941))
+SUMPRODUCT(('Comp.'!$D$5:$D$484=$B68)*('Comp.'!$B$5:$B$484&gt;=N$4)*('Comp.'!$B$5:$B$484&lt;=EOMONTH(N$4,0))*('Comp.'!$E$5:$E$484))</f>
        <v>0</v>
      </c>
      <c r="O68" s="12">
        <f t="shared" si="14"/>
        <v>0</v>
      </c>
      <c r="P68" s="95">
        <f t="shared" si="13"/>
        <v>0</v>
      </c>
    </row>
    <row r="69" spans="1:16" ht="23.25" customHeight="1" x14ac:dyDescent="0.25">
      <c r="A69" s="40" t="s">
        <v>109</v>
      </c>
      <c r="B69" s="59" t="s">
        <v>285</v>
      </c>
      <c r="C69" s="11">
        <f>SUMPRODUCT((Diário!$E$4:$E$941='Analítico Cp.'!$B69)*(Diário!$C$4:$C$941&gt;=C$4)*(Diário!$C$4:$C$941&lt;=EOMONTH(C$4,0))*(Diário!$F$4:$F$941))
+SUMPRODUCT(('Comp.'!$D$5:$D$484=$B69)*('Comp.'!$B$5:$B$484&gt;=C$4)*('Comp.'!$B$5:$B$484&lt;=EOMONTH(C$4,0))*('Comp.'!$E$5:$E$484))</f>
        <v>0</v>
      </c>
      <c r="D69" s="11">
        <f>SUMPRODUCT((Diário!$E$4:$E$941='Analítico Cp.'!$B69)*(Diário!$C$4:$C$941&gt;=D$4)*(Diário!$C$4:$C$941&lt;=EOMONTH(D$4,0))*(Diário!$F$4:$F$941))
+SUMPRODUCT(('Comp.'!$D$5:$D$484=$B69)*('Comp.'!$B$5:$B$484&gt;=D$4)*('Comp.'!$B$5:$B$484&lt;=EOMONTH(D$4,0))*('Comp.'!$E$5:$E$484))</f>
        <v>0</v>
      </c>
      <c r="E69" s="11">
        <f>SUMPRODUCT((Diário!$E$4:$E$941='Analítico Cp.'!$B69)*(Diário!$C$4:$C$941&gt;=E$4)*(Diário!$C$4:$C$941&lt;=EOMONTH(E$4,0))*(Diário!$F$4:$F$941))
+SUMPRODUCT(('Comp.'!$D$5:$D$484=$B69)*('Comp.'!$B$5:$B$484&gt;=E$4)*('Comp.'!$B$5:$B$484&lt;=EOMONTH(E$4,0))*('Comp.'!$E$5:$E$484))</f>
        <v>0</v>
      </c>
      <c r="F69" s="11">
        <f>SUMPRODUCT((Diário!$E$4:$E$941='Analítico Cp.'!$B69)*(Diário!$C$4:$C$941&gt;=F$4)*(Diário!$C$4:$C$941&lt;=EOMONTH(F$4,0))*(Diário!$F$4:$F$941))
+SUMPRODUCT(('Comp.'!$D$5:$D$484=$B69)*('Comp.'!$B$5:$B$484&gt;=F$4)*('Comp.'!$B$5:$B$484&lt;=EOMONTH(F$4,0))*('Comp.'!$E$5:$E$484))</f>
        <v>0</v>
      </c>
      <c r="G69" s="11">
        <f>SUMPRODUCT((Diário!$E$4:$E$941='Analítico Cp.'!$B69)*(Diário!$C$4:$C$941&gt;=G$4)*(Diário!$C$4:$C$941&lt;=EOMONTH(G$4,0))*(Diário!$F$4:$F$941))
+SUMPRODUCT(('Comp.'!$D$5:$D$484=$B69)*('Comp.'!$B$5:$B$484&gt;=G$4)*('Comp.'!$B$5:$B$484&lt;=EOMONTH(G$4,0))*('Comp.'!$E$5:$E$484))</f>
        <v>0</v>
      </c>
      <c r="H69" s="11">
        <f>SUMPRODUCT((Diário!$E$4:$E$941='Analítico Cp.'!$B69)*(Diário!$C$4:$C$941&gt;=H$4)*(Diário!$C$4:$C$941&lt;=EOMONTH(H$4,0))*(Diário!$F$4:$F$941))
+SUMPRODUCT(('Comp.'!$D$5:$D$484=$B69)*('Comp.'!$B$5:$B$484&gt;=H$4)*('Comp.'!$B$5:$B$484&lt;=EOMONTH(H$4,0))*('Comp.'!$E$5:$E$484))</f>
        <v>0</v>
      </c>
      <c r="I69" s="11">
        <f>SUMPRODUCT((Diário!$E$4:$E$941='Analítico Cp.'!$B69)*(Diário!$C$4:$C$941&gt;=I$4)*(Diário!$C$4:$C$941&lt;=EOMONTH(I$4,0))*(Diário!$F$4:$F$941))
+SUMPRODUCT(('Comp.'!$D$5:$D$484=$B69)*('Comp.'!$B$5:$B$484&gt;=I$4)*('Comp.'!$B$5:$B$484&lt;=EOMONTH(I$4,0))*('Comp.'!$E$5:$E$484))</f>
        <v>0</v>
      </c>
      <c r="J69" s="11">
        <f>SUMPRODUCT((Diário!$E$4:$E$941='Analítico Cp.'!$B69)*(Diário!$C$4:$C$941&gt;=J$4)*(Diário!$C$4:$C$941&lt;=EOMONTH(J$4,0))*(Diário!$F$4:$F$941))
+SUMPRODUCT(('Comp.'!$D$5:$D$484=$B69)*('Comp.'!$B$5:$B$484&gt;=J$4)*('Comp.'!$B$5:$B$484&lt;=EOMONTH(J$4,0))*('Comp.'!$E$5:$E$484))</f>
        <v>0</v>
      </c>
      <c r="K69" s="11">
        <f>SUMPRODUCT((Diário!$E$4:$E$941='Analítico Cp.'!$B69)*(Diário!$C$4:$C$941&gt;=K$4)*(Diário!$C$4:$C$941&lt;=EOMONTH(K$4,0))*(Diário!$F$4:$F$941))
+SUMPRODUCT(('Comp.'!$D$5:$D$484=$B69)*('Comp.'!$B$5:$B$484&gt;=K$4)*('Comp.'!$B$5:$B$484&lt;=EOMONTH(K$4,0))*('Comp.'!$E$5:$E$484))</f>
        <v>0</v>
      </c>
      <c r="L69" s="11">
        <f>SUMPRODUCT((Diário!$E$4:$E$941='Analítico Cp.'!$B69)*(Diário!$C$4:$C$941&gt;=L$4)*(Diário!$C$4:$C$941&lt;=EOMONTH(L$4,0))*(Diário!$F$4:$F$941))
+SUMPRODUCT(('Comp.'!$D$5:$D$484=$B69)*('Comp.'!$B$5:$B$484&gt;=L$4)*('Comp.'!$B$5:$B$484&lt;=EOMONTH(L$4,0))*('Comp.'!$E$5:$E$484))</f>
        <v>0</v>
      </c>
      <c r="M69" s="11">
        <f>SUMPRODUCT((Diário!$E$4:$E$941='Analítico Cp.'!$B69)*(Diário!$C$4:$C$941&gt;=M$4)*(Diário!$C$4:$C$941&lt;=EOMONTH(M$4,0))*(Diário!$F$4:$F$941))
+SUMPRODUCT(('Comp.'!$D$5:$D$484=$B69)*('Comp.'!$B$5:$B$484&gt;=M$4)*('Comp.'!$B$5:$B$484&lt;=EOMONTH(M$4,0))*('Comp.'!$E$5:$E$484))</f>
        <v>0</v>
      </c>
      <c r="N69" s="11">
        <f>SUMPRODUCT((Diário!$E$4:$E$941='Analítico Cp.'!$B69)*(Diário!$C$4:$C$941&gt;=N$4)*(Diário!$C$4:$C$941&lt;=EOMONTH(N$4,0))*(Diário!$F$4:$F$941))
+SUMPRODUCT(('Comp.'!$D$5:$D$484=$B69)*('Comp.'!$B$5:$B$484&gt;=N$4)*('Comp.'!$B$5:$B$484&lt;=EOMONTH(N$4,0))*('Comp.'!$E$5:$E$484))</f>
        <v>0</v>
      </c>
      <c r="O69" s="12">
        <f t="shared" si="14"/>
        <v>0</v>
      </c>
      <c r="P69" s="95">
        <f t="shared" si="13"/>
        <v>0</v>
      </c>
    </row>
    <row r="70" spans="1:16" ht="23.25" customHeight="1" x14ac:dyDescent="0.25">
      <c r="A70" s="40" t="s">
        <v>110</v>
      </c>
      <c r="B70" s="59" t="s">
        <v>158</v>
      </c>
      <c r="C70" s="11">
        <f>SUMPRODUCT((Diário!$E$4:$E$941='Analítico Cp.'!$B70)*(Diário!$C$4:$C$941&gt;=C$4)*(Diário!$C$4:$C$941&lt;=EOMONTH(C$4,0))*(Diário!$F$4:$F$941))
+SUMPRODUCT(('Comp.'!$D$5:$D$484=$B70)*('Comp.'!$B$5:$B$484&gt;=C$4)*('Comp.'!$B$5:$B$484&lt;=EOMONTH(C$4,0))*('Comp.'!$E$5:$E$484))</f>
        <v>0</v>
      </c>
      <c r="D70" s="11">
        <f>SUMPRODUCT((Diário!$E$4:$E$941='Analítico Cp.'!$B70)*(Diário!$C$4:$C$941&gt;=D$4)*(Diário!$C$4:$C$941&lt;=EOMONTH(D$4,0))*(Diário!$F$4:$F$941))
+SUMPRODUCT(('Comp.'!$D$5:$D$484=$B70)*('Comp.'!$B$5:$B$484&gt;=D$4)*('Comp.'!$B$5:$B$484&lt;=EOMONTH(D$4,0))*('Comp.'!$E$5:$E$484))</f>
        <v>0</v>
      </c>
      <c r="E70" s="11">
        <f>SUMPRODUCT((Diário!$E$4:$E$941='Analítico Cp.'!$B70)*(Diário!$C$4:$C$941&gt;=E$4)*(Diário!$C$4:$C$941&lt;=EOMONTH(E$4,0))*(Diário!$F$4:$F$941))
+SUMPRODUCT(('Comp.'!$D$5:$D$484=$B70)*('Comp.'!$B$5:$B$484&gt;=E$4)*('Comp.'!$B$5:$B$484&lt;=EOMONTH(E$4,0))*('Comp.'!$E$5:$E$484))</f>
        <v>0</v>
      </c>
      <c r="F70" s="11">
        <f>SUMPRODUCT((Diário!$E$4:$E$941='Analítico Cp.'!$B70)*(Diário!$C$4:$C$941&gt;=F$4)*(Diário!$C$4:$C$941&lt;=EOMONTH(F$4,0))*(Diário!$F$4:$F$941))
+SUMPRODUCT(('Comp.'!$D$5:$D$484=$B70)*('Comp.'!$B$5:$B$484&gt;=F$4)*('Comp.'!$B$5:$B$484&lt;=EOMONTH(F$4,0))*('Comp.'!$E$5:$E$484))</f>
        <v>0</v>
      </c>
      <c r="G70" s="11">
        <f>SUMPRODUCT((Diário!$E$4:$E$941='Analítico Cp.'!$B70)*(Diário!$C$4:$C$941&gt;=G$4)*(Diário!$C$4:$C$941&lt;=EOMONTH(G$4,0))*(Diário!$F$4:$F$941))
+SUMPRODUCT(('Comp.'!$D$5:$D$484=$B70)*('Comp.'!$B$5:$B$484&gt;=G$4)*('Comp.'!$B$5:$B$484&lt;=EOMONTH(G$4,0))*('Comp.'!$E$5:$E$484))</f>
        <v>0</v>
      </c>
      <c r="H70" s="11">
        <f>SUMPRODUCT((Diário!$E$4:$E$941='Analítico Cp.'!$B70)*(Diário!$C$4:$C$941&gt;=H$4)*(Diário!$C$4:$C$941&lt;=EOMONTH(H$4,0))*(Diário!$F$4:$F$941))
+SUMPRODUCT(('Comp.'!$D$5:$D$484=$B70)*('Comp.'!$B$5:$B$484&gt;=H$4)*('Comp.'!$B$5:$B$484&lt;=EOMONTH(H$4,0))*('Comp.'!$E$5:$E$484))</f>
        <v>0</v>
      </c>
      <c r="I70" s="11">
        <f>SUMPRODUCT((Diário!$E$4:$E$941='Analítico Cp.'!$B70)*(Diário!$C$4:$C$941&gt;=I$4)*(Diário!$C$4:$C$941&lt;=EOMONTH(I$4,0))*(Diário!$F$4:$F$941))
+SUMPRODUCT(('Comp.'!$D$5:$D$484=$B70)*('Comp.'!$B$5:$B$484&gt;=I$4)*('Comp.'!$B$5:$B$484&lt;=EOMONTH(I$4,0))*('Comp.'!$E$5:$E$484))</f>
        <v>0</v>
      </c>
      <c r="J70" s="11">
        <f>SUMPRODUCT((Diário!$E$4:$E$941='Analítico Cp.'!$B70)*(Diário!$C$4:$C$941&gt;=J$4)*(Diário!$C$4:$C$941&lt;=EOMONTH(J$4,0))*(Diário!$F$4:$F$941))
+SUMPRODUCT(('Comp.'!$D$5:$D$484=$B70)*('Comp.'!$B$5:$B$484&gt;=J$4)*('Comp.'!$B$5:$B$484&lt;=EOMONTH(J$4,0))*('Comp.'!$E$5:$E$484))</f>
        <v>0</v>
      </c>
      <c r="K70" s="11">
        <f>SUMPRODUCT((Diário!$E$4:$E$941='Analítico Cp.'!$B70)*(Diário!$C$4:$C$941&gt;=K$4)*(Diário!$C$4:$C$941&lt;=EOMONTH(K$4,0))*(Diário!$F$4:$F$941))
+SUMPRODUCT(('Comp.'!$D$5:$D$484=$B70)*('Comp.'!$B$5:$B$484&gt;=K$4)*('Comp.'!$B$5:$B$484&lt;=EOMONTH(K$4,0))*('Comp.'!$E$5:$E$484))</f>
        <v>0</v>
      </c>
      <c r="L70" s="11">
        <f>SUMPRODUCT((Diário!$E$4:$E$941='Analítico Cp.'!$B70)*(Diário!$C$4:$C$941&gt;=L$4)*(Diário!$C$4:$C$941&lt;=EOMONTH(L$4,0))*(Diário!$F$4:$F$941))
+SUMPRODUCT(('Comp.'!$D$5:$D$484=$B70)*('Comp.'!$B$5:$B$484&gt;=L$4)*('Comp.'!$B$5:$B$484&lt;=EOMONTH(L$4,0))*('Comp.'!$E$5:$E$484))</f>
        <v>0</v>
      </c>
      <c r="M70" s="11">
        <f>SUMPRODUCT((Diário!$E$4:$E$941='Analítico Cp.'!$B70)*(Diário!$C$4:$C$941&gt;=M$4)*(Diário!$C$4:$C$941&lt;=EOMONTH(M$4,0))*(Diário!$F$4:$F$941))
+SUMPRODUCT(('Comp.'!$D$5:$D$484=$B70)*('Comp.'!$B$5:$B$484&gt;=M$4)*('Comp.'!$B$5:$B$484&lt;=EOMONTH(M$4,0))*('Comp.'!$E$5:$E$484))</f>
        <v>0</v>
      </c>
      <c r="N70" s="11">
        <f>SUMPRODUCT((Diário!$E$4:$E$941='Analítico Cp.'!$B70)*(Diário!$C$4:$C$941&gt;=N$4)*(Diário!$C$4:$C$941&lt;=EOMONTH(N$4,0))*(Diário!$F$4:$F$941))
+SUMPRODUCT(('Comp.'!$D$5:$D$484=$B70)*('Comp.'!$B$5:$B$484&gt;=N$4)*('Comp.'!$B$5:$B$484&lt;=EOMONTH(N$4,0))*('Comp.'!$E$5:$E$484))</f>
        <v>0</v>
      </c>
      <c r="O70" s="12">
        <f t="shared" si="14"/>
        <v>0</v>
      </c>
      <c r="P70" s="95">
        <f t="shared" si="13"/>
        <v>0</v>
      </c>
    </row>
    <row r="71" spans="1:16" ht="23.25" customHeight="1" x14ac:dyDescent="0.25">
      <c r="A71" s="40" t="s">
        <v>111</v>
      </c>
      <c r="B71" s="59" t="s">
        <v>165</v>
      </c>
      <c r="C71" s="11">
        <f>SUMPRODUCT((Diário!$E$4:$E$941='Analítico Cp.'!$B71)*(Diário!$C$4:$C$941&gt;=C$4)*(Diário!$C$4:$C$941&lt;=EOMONTH(C$4,0))*(Diário!$F$4:$F$941))
+SUMPRODUCT(('Comp.'!$D$5:$D$484=$B71)*('Comp.'!$B$5:$B$484&gt;=C$4)*('Comp.'!$B$5:$B$484&lt;=EOMONTH(C$4,0))*('Comp.'!$E$5:$E$484))</f>
        <v>0</v>
      </c>
      <c r="D71" s="11">
        <f>SUMPRODUCT((Diário!$E$4:$E$941='Analítico Cp.'!$B71)*(Diário!$C$4:$C$941&gt;=D$4)*(Diário!$C$4:$C$941&lt;=EOMONTH(D$4,0))*(Diário!$F$4:$F$941))
+SUMPRODUCT(('Comp.'!$D$5:$D$484=$B71)*('Comp.'!$B$5:$B$484&gt;=D$4)*('Comp.'!$B$5:$B$484&lt;=EOMONTH(D$4,0))*('Comp.'!$E$5:$E$484))</f>
        <v>0</v>
      </c>
      <c r="E71" s="11">
        <f>SUMPRODUCT((Diário!$E$4:$E$941='Analítico Cp.'!$B71)*(Diário!$C$4:$C$941&gt;=E$4)*(Diário!$C$4:$C$941&lt;=EOMONTH(E$4,0))*(Diário!$F$4:$F$941))
+SUMPRODUCT(('Comp.'!$D$5:$D$484=$B71)*('Comp.'!$B$5:$B$484&gt;=E$4)*('Comp.'!$B$5:$B$484&lt;=EOMONTH(E$4,0))*('Comp.'!$E$5:$E$484))</f>
        <v>0</v>
      </c>
      <c r="F71" s="11">
        <f>SUMPRODUCT((Diário!$E$4:$E$941='Analítico Cp.'!$B71)*(Diário!$C$4:$C$941&gt;=F$4)*(Diário!$C$4:$C$941&lt;=EOMONTH(F$4,0))*(Diário!$F$4:$F$941))
+SUMPRODUCT(('Comp.'!$D$5:$D$484=$B71)*('Comp.'!$B$5:$B$484&gt;=F$4)*('Comp.'!$B$5:$B$484&lt;=EOMONTH(F$4,0))*('Comp.'!$E$5:$E$484))</f>
        <v>0</v>
      </c>
      <c r="G71" s="11">
        <f>SUMPRODUCT((Diário!$E$4:$E$941='Analítico Cp.'!$B71)*(Diário!$C$4:$C$941&gt;=G$4)*(Diário!$C$4:$C$941&lt;=EOMONTH(G$4,0))*(Diário!$F$4:$F$941))
+SUMPRODUCT(('Comp.'!$D$5:$D$484=$B71)*('Comp.'!$B$5:$B$484&gt;=G$4)*('Comp.'!$B$5:$B$484&lt;=EOMONTH(G$4,0))*('Comp.'!$E$5:$E$484))</f>
        <v>0</v>
      </c>
      <c r="H71" s="11">
        <f>SUMPRODUCT((Diário!$E$4:$E$941='Analítico Cp.'!$B71)*(Diário!$C$4:$C$941&gt;=H$4)*(Diário!$C$4:$C$941&lt;=EOMONTH(H$4,0))*(Diário!$F$4:$F$941))
+SUMPRODUCT(('Comp.'!$D$5:$D$484=$B71)*('Comp.'!$B$5:$B$484&gt;=H$4)*('Comp.'!$B$5:$B$484&lt;=EOMONTH(H$4,0))*('Comp.'!$E$5:$E$484))</f>
        <v>0</v>
      </c>
      <c r="I71" s="11">
        <f>SUMPRODUCT((Diário!$E$4:$E$941='Analítico Cp.'!$B71)*(Diário!$C$4:$C$941&gt;=I$4)*(Diário!$C$4:$C$941&lt;=EOMONTH(I$4,0))*(Diário!$F$4:$F$941))
+SUMPRODUCT(('Comp.'!$D$5:$D$484=$B71)*('Comp.'!$B$5:$B$484&gt;=I$4)*('Comp.'!$B$5:$B$484&lt;=EOMONTH(I$4,0))*('Comp.'!$E$5:$E$484))</f>
        <v>0</v>
      </c>
      <c r="J71" s="11">
        <f>SUMPRODUCT((Diário!$E$4:$E$941='Analítico Cp.'!$B71)*(Diário!$C$4:$C$941&gt;=J$4)*(Diário!$C$4:$C$941&lt;=EOMONTH(J$4,0))*(Diário!$F$4:$F$941))
+SUMPRODUCT(('Comp.'!$D$5:$D$484=$B71)*('Comp.'!$B$5:$B$484&gt;=J$4)*('Comp.'!$B$5:$B$484&lt;=EOMONTH(J$4,0))*('Comp.'!$E$5:$E$484))</f>
        <v>0</v>
      </c>
      <c r="K71" s="11">
        <f>SUMPRODUCT((Diário!$E$4:$E$941='Analítico Cp.'!$B71)*(Diário!$C$4:$C$941&gt;=K$4)*(Diário!$C$4:$C$941&lt;=EOMONTH(K$4,0))*(Diário!$F$4:$F$941))
+SUMPRODUCT(('Comp.'!$D$5:$D$484=$B71)*('Comp.'!$B$5:$B$484&gt;=K$4)*('Comp.'!$B$5:$B$484&lt;=EOMONTH(K$4,0))*('Comp.'!$E$5:$E$484))</f>
        <v>0</v>
      </c>
      <c r="L71" s="11">
        <f>SUMPRODUCT((Diário!$E$4:$E$941='Analítico Cp.'!$B71)*(Diário!$C$4:$C$941&gt;=L$4)*(Diário!$C$4:$C$941&lt;=EOMONTH(L$4,0))*(Diário!$F$4:$F$941))
+SUMPRODUCT(('Comp.'!$D$5:$D$484=$B71)*('Comp.'!$B$5:$B$484&gt;=L$4)*('Comp.'!$B$5:$B$484&lt;=EOMONTH(L$4,0))*('Comp.'!$E$5:$E$484))</f>
        <v>0</v>
      </c>
      <c r="M71" s="11">
        <f>SUMPRODUCT((Diário!$E$4:$E$941='Analítico Cp.'!$B71)*(Diário!$C$4:$C$941&gt;=M$4)*(Diário!$C$4:$C$941&lt;=EOMONTH(M$4,0))*(Diário!$F$4:$F$941))
+SUMPRODUCT(('Comp.'!$D$5:$D$484=$B71)*('Comp.'!$B$5:$B$484&gt;=M$4)*('Comp.'!$B$5:$B$484&lt;=EOMONTH(M$4,0))*('Comp.'!$E$5:$E$484))</f>
        <v>0</v>
      </c>
      <c r="N71" s="11">
        <f>SUMPRODUCT((Diário!$E$4:$E$941='Analítico Cp.'!$B71)*(Diário!$C$4:$C$941&gt;=N$4)*(Diário!$C$4:$C$941&lt;=EOMONTH(N$4,0))*(Diário!$F$4:$F$941))
+SUMPRODUCT(('Comp.'!$D$5:$D$484=$B71)*('Comp.'!$B$5:$B$484&gt;=N$4)*('Comp.'!$B$5:$B$484&lt;=EOMONTH(N$4,0))*('Comp.'!$E$5:$E$484))</f>
        <v>0</v>
      </c>
      <c r="O71" s="12">
        <f t="shared" si="14"/>
        <v>0</v>
      </c>
      <c r="P71" s="95">
        <f t="shared" si="13"/>
        <v>0</v>
      </c>
    </row>
    <row r="72" spans="1:16" ht="23.25" customHeight="1" x14ac:dyDescent="0.25">
      <c r="A72" s="40" t="s">
        <v>112</v>
      </c>
      <c r="B72" s="61" t="s">
        <v>203</v>
      </c>
      <c r="C72" s="11">
        <f>SUMPRODUCT((Diário!$E$4:$E$941='Analítico Cp.'!$B72)*(Diário!$C$4:$C$941&gt;=C$4)*(Diário!$C$4:$C$941&lt;=EOMONTH(C$4,0))*(Diário!$F$4:$F$941))
+SUMPRODUCT(('Comp.'!$D$5:$D$484=$B72)*('Comp.'!$B$5:$B$484&gt;=C$4)*('Comp.'!$B$5:$B$484&lt;=EOMONTH(C$4,0))*('Comp.'!$E$5:$E$484))</f>
        <v>0</v>
      </c>
      <c r="D72" s="11">
        <f>SUMPRODUCT((Diário!$E$4:$E$941='Analítico Cp.'!$B72)*(Diário!$C$4:$C$941&gt;=D$4)*(Diário!$C$4:$C$941&lt;=EOMONTH(D$4,0))*(Diário!$F$4:$F$941))
+SUMPRODUCT(('Comp.'!$D$5:$D$484=$B72)*('Comp.'!$B$5:$B$484&gt;=D$4)*('Comp.'!$B$5:$B$484&lt;=EOMONTH(D$4,0))*('Comp.'!$E$5:$E$484))</f>
        <v>0</v>
      </c>
      <c r="E72" s="11">
        <f>SUMPRODUCT((Diário!$E$4:$E$941='Analítico Cp.'!$B72)*(Diário!$C$4:$C$941&gt;=E$4)*(Diário!$C$4:$C$941&lt;=EOMONTH(E$4,0))*(Diário!$F$4:$F$941))
+SUMPRODUCT(('Comp.'!$D$5:$D$484=$B72)*('Comp.'!$B$5:$B$484&gt;=E$4)*('Comp.'!$B$5:$B$484&lt;=EOMONTH(E$4,0))*('Comp.'!$E$5:$E$484))</f>
        <v>0</v>
      </c>
      <c r="F72" s="11">
        <f>SUMPRODUCT((Diário!$E$4:$E$941='Analítico Cp.'!$B72)*(Diário!$C$4:$C$941&gt;=F$4)*(Diário!$C$4:$C$941&lt;=EOMONTH(F$4,0))*(Diário!$F$4:$F$941))
+SUMPRODUCT(('Comp.'!$D$5:$D$484=$B72)*('Comp.'!$B$5:$B$484&gt;=F$4)*('Comp.'!$B$5:$B$484&lt;=EOMONTH(F$4,0))*('Comp.'!$E$5:$E$484))</f>
        <v>0</v>
      </c>
      <c r="G72" s="11">
        <f>SUMPRODUCT((Diário!$E$4:$E$941='Analítico Cp.'!$B72)*(Diário!$C$4:$C$941&gt;=G$4)*(Diário!$C$4:$C$941&lt;=EOMONTH(G$4,0))*(Diário!$F$4:$F$941))
+SUMPRODUCT(('Comp.'!$D$5:$D$484=$B72)*('Comp.'!$B$5:$B$484&gt;=G$4)*('Comp.'!$B$5:$B$484&lt;=EOMONTH(G$4,0))*('Comp.'!$E$5:$E$484))</f>
        <v>0</v>
      </c>
      <c r="H72" s="11">
        <f>SUMPRODUCT((Diário!$E$4:$E$941='Analítico Cp.'!$B72)*(Diário!$C$4:$C$941&gt;=H$4)*(Diário!$C$4:$C$941&lt;=EOMONTH(H$4,0))*(Diário!$F$4:$F$941))
+SUMPRODUCT(('Comp.'!$D$5:$D$484=$B72)*('Comp.'!$B$5:$B$484&gt;=H$4)*('Comp.'!$B$5:$B$484&lt;=EOMONTH(H$4,0))*('Comp.'!$E$5:$E$484))</f>
        <v>0</v>
      </c>
      <c r="I72" s="11">
        <f>SUMPRODUCT((Diário!$E$4:$E$941='Analítico Cp.'!$B72)*(Diário!$C$4:$C$941&gt;=I$4)*(Diário!$C$4:$C$941&lt;=EOMONTH(I$4,0))*(Diário!$F$4:$F$941))
+SUMPRODUCT(('Comp.'!$D$5:$D$484=$B72)*('Comp.'!$B$5:$B$484&gt;=I$4)*('Comp.'!$B$5:$B$484&lt;=EOMONTH(I$4,0))*('Comp.'!$E$5:$E$484))</f>
        <v>0</v>
      </c>
      <c r="J72" s="11">
        <f>SUMPRODUCT((Diário!$E$4:$E$941='Analítico Cp.'!$B72)*(Diário!$C$4:$C$941&gt;=J$4)*(Diário!$C$4:$C$941&lt;=EOMONTH(J$4,0))*(Diário!$F$4:$F$941))
+SUMPRODUCT(('Comp.'!$D$5:$D$484=$B72)*('Comp.'!$B$5:$B$484&gt;=J$4)*('Comp.'!$B$5:$B$484&lt;=EOMONTH(J$4,0))*('Comp.'!$E$5:$E$484))</f>
        <v>0</v>
      </c>
      <c r="K72" s="11">
        <f>SUMPRODUCT((Diário!$E$4:$E$941='Analítico Cp.'!$B72)*(Diário!$C$4:$C$941&gt;=K$4)*(Diário!$C$4:$C$941&lt;=EOMONTH(K$4,0))*(Diário!$F$4:$F$941))
+SUMPRODUCT(('Comp.'!$D$5:$D$484=$B72)*('Comp.'!$B$5:$B$484&gt;=K$4)*('Comp.'!$B$5:$B$484&lt;=EOMONTH(K$4,0))*('Comp.'!$E$5:$E$484))</f>
        <v>0</v>
      </c>
      <c r="L72" s="11">
        <f>SUMPRODUCT((Diário!$E$4:$E$941='Analítico Cp.'!$B72)*(Diário!$C$4:$C$941&gt;=L$4)*(Diário!$C$4:$C$941&lt;=EOMONTH(L$4,0))*(Diário!$F$4:$F$941))
+SUMPRODUCT(('Comp.'!$D$5:$D$484=$B72)*('Comp.'!$B$5:$B$484&gt;=L$4)*('Comp.'!$B$5:$B$484&lt;=EOMONTH(L$4,0))*('Comp.'!$E$5:$E$484))</f>
        <v>0</v>
      </c>
      <c r="M72" s="11">
        <f>SUMPRODUCT((Diário!$E$4:$E$941='Analítico Cp.'!$B72)*(Diário!$C$4:$C$941&gt;=M$4)*(Diário!$C$4:$C$941&lt;=EOMONTH(M$4,0))*(Diário!$F$4:$F$941))
+SUMPRODUCT(('Comp.'!$D$5:$D$484=$B72)*('Comp.'!$B$5:$B$484&gt;=M$4)*('Comp.'!$B$5:$B$484&lt;=EOMONTH(M$4,0))*('Comp.'!$E$5:$E$484))</f>
        <v>0</v>
      </c>
      <c r="N72" s="11">
        <f>SUMPRODUCT((Diário!$E$4:$E$941='Analítico Cp.'!$B72)*(Diário!$C$4:$C$941&gt;=N$4)*(Diário!$C$4:$C$941&lt;=EOMONTH(N$4,0))*(Diário!$F$4:$F$941))
+SUMPRODUCT(('Comp.'!$D$5:$D$484=$B72)*('Comp.'!$B$5:$B$484&gt;=N$4)*('Comp.'!$B$5:$B$484&lt;=EOMONTH(N$4,0))*('Comp.'!$E$5:$E$484))</f>
        <v>0</v>
      </c>
      <c r="O72" s="12">
        <f t="shared" si="14"/>
        <v>0</v>
      </c>
      <c r="P72" s="95">
        <f t="shared" si="13"/>
        <v>0</v>
      </c>
    </row>
    <row r="73" spans="1:16" ht="23.25" customHeight="1" x14ac:dyDescent="0.25">
      <c r="A73" s="40" t="s">
        <v>113</v>
      </c>
      <c r="B73" s="59" t="s">
        <v>57</v>
      </c>
      <c r="C73" s="11">
        <f>SUMPRODUCT((Diário!$E$4:$E$941='Analítico Cp.'!$B73)*(Diário!$C$4:$C$941&gt;=C$4)*(Diário!$C$4:$C$941&lt;=EOMONTH(C$4,0))*(Diário!$F$4:$F$941))
+SUMPRODUCT(('Comp.'!$D$5:$D$484=$B73)*('Comp.'!$B$5:$B$484&gt;=C$4)*('Comp.'!$B$5:$B$484&lt;=EOMONTH(C$4,0))*('Comp.'!$E$5:$E$484))</f>
        <v>0</v>
      </c>
      <c r="D73" s="11">
        <f>SUMPRODUCT((Diário!$E$4:$E$941='Analítico Cp.'!$B73)*(Diário!$C$4:$C$941&gt;=D$4)*(Diário!$C$4:$C$941&lt;=EOMONTH(D$4,0))*(Diário!$F$4:$F$941))
+SUMPRODUCT(('Comp.'!$D$5:$D$484=$B73)*('Comp.'!$B$5:$B$484&gt;=D$4)*('Comp.'!$B$5:$B$484&lt;=EOMONTH(D$4,0))*('Comp.'!$E$5:$E$484))</f>
        <v>0</v>
      </c>
      <c r="E73" s="11">
        <f>SUMPRODUCT((Diário!$E$4:$E$941='Analítico Cp.'!$B73)*(Diário!$C$4:$C$941&gt;=E$4)*(Diário!$C$4:$C$941&lt;=EOMONTH(E$4,0))*(Diário!$F$4:$F$941))
+SUMPRODUCT(('Comp.'!$D$5:$D$484=$B73)*('Comp.'!$B$5:$B$484&gt;=E$4)*('Comp.'!$B$5:$B$484&lt;=EOMONTH(E$4,0))*('Comp.'!$E$5:$E$484))</f>
        <v>0</v>
      </c>
      <c r="F73" s="11">
        <f>SUMPRODUCT((Diário!$E$4:$E$941='Analítico Cp.'!$B73)*(Diário!$C$4:$C$941&gt;=F$4)*(Diário!$C$4:$C$941&lt;=EOMONTH(F$4,0))*(Diário!$F$4:$F$941))
+SUMPRODUCT(('Comp.'!$D$5:$D$484=$B73)*('Comp.'!$B$5:$B$484&gt;=F$4)*('Comp.'!$B$5:$B$484&lt;=EOMONTH(F$4,0))*('Comp.'!$E$5:$E$484))</f>
        <v>0</v>
      </c>
      <c r="G73" s="11">
        <f>SUMPRODUCT((Diário!$E$4:$E$941='Analítico Cp.'!$B73)*(Diário!$C$4:$C$941&gt;=G$4)*(Diário!$C$4:$C$941&lt;=EOMONTH(G$4,0))*(Diário!$F$4:$F$941))
+SUMPRODUCT(('Comp.'!$D$5:$D$484=$B73)*('Comp.'!$B$5:$B$484&gt;=G$4)*('Comp.'!$B$5:$B$484&lt;=EOMONTH(G$4,0))*('Comp.'!$E$5:$E$484))</f>
        <v>0</v>
      </c>
      <c r="H73" s="11">
        <f>SUMPRODUCT((Diário!$E$4:$E$941='Analítico Cp.'!$B73)*(Diário!$C$4:$C$941&gt;=H$4)*(Diário!$C$4:$C$941&lt;=EOMONTH(H$4,0))*(Diário!$F$4:$F$941))
+SUMPRODUCT(('Comp.'!$D$5:$D$484=$B73)*('Comp.'!$B$5:$B$484&gt;=H$4)*('Comp.'!$B$5:$B$484&lt;=EOMONTH(H$4,0))*('Comp.'!$E$5:$E$484))</f>
        <v>0</v>
      </c>
      <c r="I73" s="11">
        <f>SUMPRODUCT((Diário!$E$4:$E$941='Analítico Cp.'!$B73)*(Diário!$C$4:$C$941&gt;=I$4)*(Diário!$C$4:$C$941&lt;=EOMONTH(I$4,0))*(Diário!$F$4:$F$941))
+SUMPRODUCT(('Comp.'!$D$5:$D$484=$B73)*('Comp.'!$B$5:$B$484&gt;=I$4)*('Comp.'!$B$5:$B$484&lt;=EOMONTH(I$4,0))*('Comp.'!$E$5:$E$484))</f>
        <v>0</v>
      </c>
      <c r="J73" s="11">
        <f>SUMPRODUCT((Diário!$E$4:$E$941='Analítico Cp.'!$B73)*(Diário!$C$4:$C$941&gt;=J$4)*(Diário!$C$4:$C$941&lt;=EOMONTH(J$4,0))*(Diário!$F$4:$F$941))
+SUMPRODUCT(('Comp.'!$D$5:$D$484=$B73)*('Comp.'!$B$5:$B$484&gt;=J$4)*('Comp.'!$B$5:$B$484&lt;=EOMONTH(J$4,0))*('Comp.'!$E$5:$E$484))</f>
        <v>0</v>
      </c>
      <c r="K73" s="11">
        <f>SUMPRODUCT((Diário!$E$4:$E$941='Analítico Cp.'!$B73)*(Diário!$C$4:$C$941&gt;=K$4)*(Diário!$C$4:$C$941&lt;=EOMONTH(K$4,0))*(Diário!$F$4:$F$941))
+SUMPRODUCT(('Comp.'!$D$5:$D$484=$B73)*('Comp.'!$B$5:$B$484&gt;=K$4)*('Comp.'!$B$5:$B$484&lt;=EOMONTH(K$4,0))*('Comp.'!$E$5:$E$484))</f>
        <v>0</v>
      </c>
      <c r="L73" s="11">
        <f>SUMPRODUCT((Diário!$E$4:$E$941='Analítico Cp.'!$B73)*(Diário!$C$4:$C$941&gt;=L$4)*(Diário!$C$4:$C$941&lt;=EOMONTH(L$4,0))*(Diário!$F$4:$F$941))
+SUMPRODUCT(('Comp.'!$D$5:$D$484=$B73)*('Comp.'!$B$5:$B$484&gt;=L$4)*('Comp.'!$B$5:$B$484&lt;=EOMONTH(L$4,0))*('Comp.'!$E$5:$E$484))</f>
        <v>0</v>
      </c>
      <c r="M73" s="11">
        <f>SUMPRODUCT((Diário!$E$4:$E$941='Analítico Cp.'!$B73)*(Diário!$C$4:$C$941&gt;=M$4)*(Diário!$C$4:$C$941&lt;=EOMONTH(M$4,0))*(Diário!$F$4:$F$941))
+SUMPRODUCT(('Comp.'!$D$5:$D$484=$B73)*('Comp.'!$B$5:$B$484&gt;=M$4)*('Comp.'!$B$5:$B$484&lt;=EOMONTH(M$4,0))*('Comp.'!$E$5:$E$484))</f>
        <v>0</v>
      </c>
      <c r="N73" s="11">
        <f>SUMPRODUCT((Diário!$E$4:$E$941='Analítico Cp.'!$B73)*(Diário!$C$4:$C$941&gt;=N$4)*(Diário!$C$4:$C$941&lt;=EOMONTH(N$4,0))*(Diário!$F$4:$F$941))
+SUMPRODUCT(('Comp.'!$D$5:$D$484=$B73)*('Comp.'!$B$5:$B$484&gt;=N$4)*('Comp.'!$B$5:$B$484&lt;=EOMONTH(N$4,0))*('Comp.'!$E$5:$E$484))</f>
        <v>0</v>
      </c>
      <c r="O73" s="12">
        <f t="shared" si="14"/>
        <v>0</v>
      </c>
      <c r="P73" s="95">
        <f t="shared" si="13"/>
        <v>0</v>
      </c>
    </row>
    <row r="74" spans="1:16" ht="23.25" customHeight="1" x14ac:dyDescent="0.25">
      <c r="A74" s="40" t="s">
        <v>114</v>
      </c>
      <c r="B74" s="59" t="s">
        <v>166</v>
      </c>
      <c r="C74" s="11">
        <f>SUMPRODUCT((Diário!$E$4:$E$941='Analítico Cp.'!$B74)*(Diário!$C$4:$C$941&gt;=C$4)*(Diário!$C$4:$C$941&lt;=EOMONTH(C$4,0))*(Diário!$F$4:$F$941))
+SUMPRODUCT(('Comp.'!$D$5:$D$484=$B74)*('Comp.'!$B$5:$B$484&gt;=C$4)*('Comp.'!$B$5:$B$484&lt;=EOMONTH(C$4,0))*('Comp.'!$E$5:$E$484))</f>
        <v>0</v>
      </c>
      <c r="D74" s="11">
        <f>SUMPRODUCT((Diário!$E$4:$E$941='Analítico Cp.'!$B74)*(Diário!$C$4:$C$941&gt;=D$4)*(Diário!$C$4:$C$941&lt;=EOMONTH(D$4,0))*(Diário!$F$4:$F$941))
+SUMPRODUCT(('Comp.'!$D$5:$D$484=$B74)*('Comp.'!$B$5:$B$484&gt;=D$4)*('Comp.'!$B$5:$B$484&lt;=EOMONTH(D$4,0))*('Comp.'!$E$5:$E$484))</f>
        <v>0</v>
      </c>
      <c r="E74" s="11">
        <f>SUMPRODUCT((Diário!$E$4:$E$941='Analítico Cp.'!$B74)*(Diário!$C$4:$C$941&gt;=E$4)*(Diário!$C$4:$C$941&lt;=EOMONTH(E$4,0))*(Diário!$F$4:$F$941))
+SUMPRODUCT(('Comp.'!$D$5:$D$484=$B74)*('Comp.'!$B$5:$B$484&gt;=E$4)*('Comp.'!$B$5:$B$484&lt;=EOMONTH(E$4,0))*('Comp.'!$E$5:$E$484))</f>
        <v>0</v>
      </c>
      <c r="F74" s="11">
        <f>SUMPRODUCT((Diário!$E$4:$E$941='Analítico Cp.'!$B74)*(Diário!$C$4:$C$941&gt;=F$4)*(Diário!$C$4:$C$941&lt;=EOMONTH(F$4,0))*(Diário!$F$4:$F$941))
+SUMPRODUCT(('Comp.'!$D$5:$D$484=$B74)*('Comp.'!$B$5:$B$484&gt;=F$4)*('Comp.'!$B$5:$B$484&lt;=EOMONTH(F$4,0))*('Comp.'!$E$5:$E$484))</f>
        <v>0</v>
      </c>
      <c r="G74" s="11">
        <f>SUMPRODUCT((Diário!$E$4:$E$941='Analítico Cp.'!$B74)*(Diário!$C$4:$C$941&gt;=G$4)*(Diário!$C$4:$C$941&lt;=EOMONTH(G$4,0))*(Diário!$F$4:$F$941))
+SUMPRODUCT(('Comp.'!$D$5:$D$484=$B74)*('Comp.'!$B$5:$B$484&gt;=G$4)*('Comp.'!$B$5:$B$484&lt;=EOMONTH(G$4,0))*('Comp.'!$E$5:$E$484))</f>
        <v>0</v>
      </c>
      <c r="H74" s="11">
        <f>SUMPRODUCT((Diário!$E$4:$E$941='Analítico Cp.'!$B74)*(Diário!$C$4:$C$941&gt;=H$4)*(Diário!$C$4:$C$941&lt;=EOMONTH(H$4,0))*(Diário!$F$4:$F$941))
+SUMPRODUCT(('Comp.'!$D$5:$D$484=$B74)*('Comp.'!$B$5:$B$484&gt;=H$4)*('Comp.'!$B$5:$B$484&lt;=EOMONTH(H$4,0))*('Comp.'!$E$5:$E$484))</f>
        <v>0</v>
      </c>
      <c r="I74" s="11">
        <f>SUMPRODUCT((Diário!$E$4:$E$941='Analítico Cp.'!$B74)*(Diário!$C$4:$C$941&gt;=I$4)*(Diário!$C$4:$C$941&lt;=EOMONTH(I$4,0))*(Diário!$F$4:$F$941))
+SUMPRODUCT(('Comp.'!$D$5:$D$484=$B74)*('Comp.'!$B$5:$B$484&gt;=I$4)*('Comp.'!$B$5:$B$484&lt;=EOMONTH(I$4,0))*('Comp.'!$E$5:$E$484))</f>
        <v>0</v>
      </c>
      <c r="J74" s="11">
        <f>SUMPRODUCT((Diário!$E$4:$E$941='Analítico Cp.'!$B74)*(Diário!$C$4:$C$941&gt;=J$4)*(Diário!$C$4:$C$941&lt;=EOMONTH(J$4,0))*(Diário!$F$4:$F$941))
+SUMPRODUCT(('Comp.'!$D$5:$D$484=$B74)*('Comp.'!$B$5:$B$484&gt;=J$4)*('Comp.'!$B$5:$B$484&lt;=EOMONTH(J$4,0))*('Comp.'!$E$5:$E$484))</f>
        <v>0</v>
      </c>
      <c r="K74" s="11">
        <f>SUMPRODUCT((Diário!$E$4:$E$941='Analítico Cp.'!$B74)*(Diário!$C$4:$C$941&gt;=K$4)*(Diário!$C$4:$C$941&lt;=EOMONTH(K$4,0))*(Diário!$F$4:$F$941))
+SUMPRODUCT(('Comp.'!$D$5:$D$484=$B74)*('Comp.'!$B$5:$B$484&gt;=K$4)*('Comp.'!$B$5:$B$484&lt;=EOMONTH(K$4,0))*('Comp.'!$E$5:$E$484))</f>
        <v>0</v>
      </c>
      <c r="L74" s="11">
        <f>SUMPRODUCT((Diário!$E$4:$E$941='Analítico Cp.'!$B74)*(Diário!$C$4:$C$941&gt;=L$4)*(Diário!$C$4:$C$941&lt;=EOMONTH(L$4,0))*(Diário!$F$4:$F$941))
+SUMPRODUCT(('Comp.'!$D$5:$D$484=$B74)*('Comp.'!$B$5:$B$484&gt;=L$4)*('Comp.'!$B$5:$B$484&lt;=EOMONTH(L$4,0))*('Comp.'!$E$5:$E$484))</f>
        <v>0</v>
      </c>
      <c r="M74" s="11">
        <f>SUMPRODUCT((Diário!$E$4:$E$941='Analítico Cp.'!$B74)*(Diário!$C$4:$C$941&gt;=M$4)*(Diário!$C$4:$C$941&lt;=EOMONTH(M$4,0))*(Diário!$F$4:$F$941))
+SUMPRODUCT(('Comp.'!$D$5:$D$484=$B74)*('Comp.'!$B$5:$B$484&gt;=M$4)*('Comp.'!$B$5:$B$484&lt;=EOMONTH(M$4,0))*('Comp.'!$E$5:$E$484))</f>
        <v>0</v>
      </c>
      <c r="N74" s="11">
        <f>SUMPRODUCT((Diário!$E$4:$E$941='Analítico Cp.'!$B74)*(Diário!$C$4:$C$941&gt;=N$4)*(Diário!$C$4:$C$941&lt;=EOMONTH(N$4,0))*(Diário!$F$4:$F$941))
+SUMPRODUCT(('Comp.'!$D$5:$D$484=$B74)*('Comp.'!$B$5:$B$484&gt;=N$4)*('Comp.'!$B$5:$B$484&lt;=EOMONTH(N$4,0))*('Comp.'!$E$5:$E$484))</f>
        <v>0</v>
      </c>
      <c r="O74" s="12">
        <f t="shared" si="14"/>
        <v>0</v>
      </c>
      <c r="P74" s="95">
        <f t="shared" si="13"/>
        <v>0</v>
      </c>
    </row>
    <row r="75" spans="1:16" ht="23.25" customHeight="1" x14ac:dyDescent="0.25">
      <c r="A75" s="40" t="s">
        <v>115</v>
      </c>
      <c r="B75" s="59" t="s">
        <v>167</v>
      </c>
      <c r="C75" s="11">
        <f>SUMPRODUCT((Diário!$E$4:$E$941='Analítico Cp.'!$B75)*(Diário!$C$4:$C$941&gt;=C$4)*(Diário!$C$4:$C$941&lt;=EOMONTH(C$4,0))*(Diário!$F$4:$F$941))
+SUMPRODUCT(('Comp.'!$D$5:$D$484=$B75)*('Comp.'!$B$5:$B$484&gt;=C$4)*('Comp.'!$B$5:$B$484&lt;=EOMONTH(C$4,0))*('Comp.'!$E$5:$E$484))</f>
        <v>0</v>
      </c>
      <c r="D75" s="11">
        <f>SUMPRODUCT((Diário!$E$4:$E$941='Analítico Cp.'!$B75)*(Diário!$C$4:$C$941&gt;=D$4)*(Diário!$C$4:$C$941&lt;=EOMONTH(D$4,0))*(Diário!$F$4:$F$941))
+SUMPRODUCT(('Comp.'!$D$5:$D$484=$B75)*('Comp.'!$B$5:$B$484&gt;=D$4)*('Comp.'!$B$5:$B$484&lt;=EOMONTH(D$4,0))*('Comp.'!$E$5:$E$484))</f>
        <v>0</v>
      </c>
      <c r="E75" s="11">
        <f>SUMPRODUCT((Diário!$E$4:$E$941='Analítico Cp.'!$B75)*(Diário!$C$4:$C$941&gt;=E$4)*(Diário!$C$4:$C$941&lt;=EOMONTH(E$4,0))*(Diário!$F$4:$F$941))
+SUMPRODUCT(('Comp.'!$D$5:$D$484=$B75)*('Comp.'!$B$5:$B$484&gt;=E$4)*('Comp.'!$B$5:$B$484&lt;=EOMONTH(E$4,0))*('Comp.'!$E$5:$E$484))</f>
        <v>0</v>
      </c>
      <c r="F75" s="11">
        <f>SUMPRODUCT((Diário!$E$4:$E$941='Analítico Cp.'!$B75)*(Diário!$C$4:$C$941&gt;=F$4)*(Diário!$C$4:$C$941&lt;=EOMONTH(F$4,0))*(Diário!$F$4:$F$941))
+SUMPRODUCT(('Comp.'!$D$5:$D$484=$B75)*('Comp.'!$B$5:$B$484&gt;=F$4)*('Comp.'!$B$5:$B$484&lt;=EOMONTH(F$4,0))*('Comp.'!$E$5:$E$484))</f>
        <v>0</v>
      </c>
      <c r="G75" s="11">
        <f>SUMPRODUCT((Diário!$E$4:$E$941='Analítico Cp.'!$B75)*(Diário!$C$4:$C$941&gt;=G$4)*(Diário!$C$4:$C$941&lt;=EOMONTH(G$4,0))*(Diário!$F$4:$F$941))
+SUMPRODUCT(('Comp.'!$D$5:$D$484=$B75)*('Comp.'!$B$5:$B$484&gt;=G$4)*('Comp.'!$B$5:$B$484&lt;=EOMONTH(G$4,0))*('Comp.'!$E$5:$E$484))</f>
        <v>0</v>
      </c>
      <c r="H75" s="11">
        <f>SUMPRODUCT((Diário!$E$4:$E$941='Analítico Cp.'!$B75)*(Diário!$C$4:$C$941&gt;=H$4)*(Diário!$C$4:$C$941&lt;=EOMONTH(H$4,0))*(Diário!$F$4:$F$941))
+SUMPRODUCT(('Comp.'!$D$5:$D$484=$B75)*('Comp.'!$B$5:$B$484&gt;=H$4)*('Comp.'!$B$5:$B$484&lt;=EOMONTH(H$4,0))*('Comp.'!$E$5:$E$484))</f>
        <v>0</v>
      </c>
      <c r="I75" s="11">
        <f>SUMPRODUCT((Diário!$E$4:$E$941='Analítico Cp.'!$B75)*(Diário!$C$4:$C$941&gt;=I$4)*(Diário!$C$4:$C$941&lt;=EOMONTH(I$4,0))*(Diário!$F$4:$F$941))
+SUMPRODUCT(('Comp.'!$D$5:$D$484=$B75)*('Comp.'!$B$5:$B$484&gt;=I$4)*('Comp.'!$B$5:$B$484&lt;=EOMONTH(I$4,0))*('Comp.'!$E$5:$E$484))</f>
        <v>0</v>
      </c>
      <c r="J75" s="11">
        <f>SUMPRODUCT((Diário!$E$4:$E$941='Analítico Cp.'!$B75)*(Diário!$C$4:$C$941&gt;=J$4)*(Diário!$C$4:$C$941&lt;=EOMONTH(J$4,0))*(Diário!$F$4:$F$941))
+SUMPRODUCT(('Comp.'!$D$5:$D$484=$B75)*('Comp.'!$B$5:$B$484&gt;=J$4)*('Comp.'!$B$5:$B$484&lt;=EOMONTH(J$4,0))*('Comp.'!$E$5:$E$484))</f>
        <v>0</v>
      </c>
      <c r="K75" s="11">
        <f>SUMPRODUCT((Diário!$E$4:$E$941='Analítico Cp.'!$B75)*(Diário!$C$4:$C$941&gt;=K$4)*(Diário!$C$4:$C$941&lt;=EOMONTH(K$4,0))*(Diário!$F$4:$F$941))
+SUMPRODUCT(('Comp.'!$D$5:$D$484=$B75)*('Comp.'!$B$5:$B$484&gt;=K$4)*('Comp.'!$B$5:$B$484&lt;=EOMONTH(K$4,0))*('Comp.'!$E$5:$E$484))</f>
        <v>0</v>
      </c>
      <c r="L75" s="11">
        <f>SUMPRODUCT((Diário!$E$4:$E$941='Analítico Cp.'!$B75)*(Diário!$C$4:$C$941&gt;=L$4)*(Diário!$C$4:$C$941&lt;=EOMONTH(L$4,0))*(Diário!$F$4:$F$941))
+SUMPRODUCT(('Comp.'!$D$5:$D$484=$B75)*('Comp.'!$B$5:$B$484&gt;=L$4)*('Comp.'!$B$5:$B$484&lt;=EOMONTH(L$4,0))*('Comp.'!$E$5:$E$484))</f>
        <v>0</v>
      </c>
      <c r="M75" s="11">
        <f>SUMPRODUCT((Diário!$E$4:$E$941='Analítico Cp.'!$B75)*(Diário!$C$4:$C$941&gt;=M$4)*(Diário!$C$4:$C$941&lt;=EOMONTH(M$4,0))*(Diário!$F$4:$F$941))
+SUMPRODUCT(('Comp.'!$D$5:$D$484=$B75)*('Comp.'!$B$5:$B$484&gt;=M$4)*('Comp.'!$B$5:$B$484&lt;=EOMONTH(M$4,0))*('Comp.'!$E$5:$E$484))</f>
        <v>0</v>
      </c>
      <c r="N75" s="11">
        <f>SUMPRODUCT((Diário!$E$4:$E$941='Analítico Cp.'!$B75)*(Diário!$C$4:$C$941&gt;=N$4)*(Diário!$C$4:$C$941&lt;=EOMONTH(N$4,0))*(Diário!$F$4:$F$941))
+SUMPRODUCT(('Comp.'!$D$5:$D$484=$B75)*('Comp.'!$B$5:$B$484&gt;=N$4)*('Comp.'!$B$5:$B$484&lt;=EOMONTH(N$4,0))*('Comp.'!$E$5:$E$484))</f>
        <v>0</v>
      </c>
      <c r="O75" s="12">
        <f t="shared" si="14"/>
        <v>0</v>
      </c>
      <c r="P75" s="95">
        <f t="shared" si="13"/>
        <v>0</v>
      </c>
    </row>
    <row r="76" spans="1:16" ht="23.25" customHeight="1" x14ac:dyDescent="0.25">
      <c r="A76" s="40" t="s">
        <v>116</v>
      </c>
      <c r="B76" s="60" t="s">
        <v>168</v>
      </c>
      <c r="C76" s="11">
        <f>SUMPRODUCT((Diário!$E$4:$E$941='Analítico Cp.'!$B76)*(Diário!$C$4:$C$941&gt;=C$4)*(Diário!$C$4:$C$941&lt;=EOMONTH(C$4,0))*(Diário!$F$4:$F$941))
+SUMPRODUCT(('Comp.'!$D$5:$D$484=$B76)*('Comp.'!$B$5:$B$484&gt;=C$4)*('Comp.'!$B$5:$B$484&lt;=EOMONTH(C$4,0))*('Comp.'!$E$5:$E$484))</f>
        <v>0</v>
      </c>
      <c r="D76" s="11">
        <f>SUMPRODUCT((Diário!$E$4:$E$941='Analítico Cp.'!$B76)*(Diário!$C$4:$C$941&gt;=D$4)*(Diário!$C$4:$C$941&lt;=EOMONTH(D$4,0))*(Diário!$F$4:$F$941))
+SUMPRODUCT(('Comp.'!$D$5:$D$484=$B76)*('Comp.'!$B$5:$B$484&gt;=D$4)*('Comp.'!$B$5:$B$484&lt;=EOMONTH(D$4,0))*('Comp.'!$E$5:$E$484))</f>
        <v>0</v>
      </c>
      <c r="E76" s="11">
        <f>SUMPRODUCT((Diário!$E$4:$E$941='Analítico Cp.'!$B76)*(Diário!$C$4:$C$941&gt;=E$4)*(Diário!$C$4:$C$941&lt;=EOMONTH(E$4,0))*(Diário!$F$4:$F$941))
+SUMPRODUCT(('Comp.'!$D$5:$D$484=$B76)*('Comp.'!$B$5:$B$484&gt;=E$4)*('Comp.'!$B$5:$B$484&lt;=EOMONTH(E$4,0))*('Comp.'!$E$5:$E$484))</f>
        <v>0</v>
      </c>
      <c r="F76" s="11">
        <f>SUMPRODUCT((Diário!$E$4:$E$941='Analítico Cp.'!$B76)*(Diário!$C$4:$C$941&gt;=F$4)*(Diário!$C$4:$C$941&lt;=EOMONTH(F$4,0))*(Diário!$F$4:$F$941))
+SUMPRODUCT(('Comp.'!$D$5:$D$484=$B76)*('Comp.'!$B$5:$B$484&gt;=F$4)*('Comp.'!$B$5:$B$484&lt;=EOMONTH(F$4,0))*('Comp.'!$E$5:$E$484))</f>
        <v>0</v>
      </c>
      <c r="G76" s="11">
        <f>SUMPRODUCT((Diário!$E$4:$E$941='Analítico Cp.'!$B76)*(Diário!$C$4:$C$941&gt;=G$4)*(Diário!$C$4:$C$941&lt;=EOMONTH(G$4,0))*(Diário!$F$4:$F$941))
+SUMPRODUCT(('Comp.'!$D$5:$D$484=$B76)*('Comp.'!$B$5:$B$484&gt;=G$4)*('Comp.'!$B$5:$B$484&lt;=EOMONTH(G$4,0))*('Comp.'!$E$5:$E$484))</f>
        <v>0</v>
      </c>
      <c r="H76" s="11">
        <f>SUMPRODUCT((Diário!$E$4:$E$941='Analítico Cp.'!$B76)*(Diário!$C$4:$C$941&gt;=H$4)*(Diário!$C$4:$C$941&lt;=EOMONTH(H$4,0))*(Diário!$F$4:$F$941))
+SUMPRODUCT(('Comp.'!$D$5:$D$484=$B76)*('Comp.'!$B$5:$B$484&gt;=H$4)*('Comp.'!$B$5:$B$484&lt;=EOMONTH(H$4,0))*('Comp.'!$E$5:$E$484))</f>
        <v>0</v>
      </c>
      <c r="I76" s="11">
        <f>SUMPRODUCT((Diário!$E$4:$E$941='Analítico Cp.'!$B76)*(Diário!$C$4:$C$941&gt;=I$4)*(Diário!$C$4:$C$941&lt;=EOMONTH(I$4,0))*(Diário!$F$4:$F$941))
+SUMPRODUCT(('Comp.'!$D$5:$D$484=$B76)*('Comp.'!$B$5:$B$484&gt;=I$4)*('Comp.'!$B$5:$B$484&lt;=EOMONTH(I$4,0))*('Comp.'!$E$5:$E$484))</f>
        <v>0</v>
      </c>
      <c r="J76" s="11">
        <f>SUMPRODUCT((Diário!$E$4:$E$941='Analítico Cp.'!$B76)*(Diário!$C$4:$C$941&gt;=J$4)*(Diário!$C$4:$C$941&lt;=EOMONTH(J$4,0))*(Diário!$F$4:$F$941))
+SUMPRODUCT(('Comp.'!$D$5:$D$484=$B76)*('Comp.'!$B$5:$B$484&gt;=J$4)*('Comp.'!$B$5:$B$484&lt;=EOMONTH(J$4,0))*('Comp.'!$E$5:$E$484))</f>
        <v>0</v>
      </c>
      <c r="K76" s="11">
        <f>SUMPRODUCT((Diário!$E$4:$E$941='Analítico Cp.'!$B76)*(Diário!$C$4:$C$941&gt;=K$4)*(Diário!$C$4:$C$941&lt;=EOMONTH(K$4,0))*(Diário!$F$4:$F$941))
+SUMPRODUCT(('Comp.'!$D$5:$D$484=$B76)*('Comp.'!$B$5:$B$484&gt;=K$4)*('Comp.'!$B$5:$B$484&lt;=EOMONTH(K$4,0))*('Comp.'!$E$5:$E$484))</f>
        <v>0</v>
      </c>
      <c r="L76" s="11">
        <f>SUMPRODUCT((Diário!$E$4:$E$941='Analítico Cp.'!$B76)*(Diário!$C$4:$C$941&gt;=L$4)*(Diário!$C$4:$C$941&lt;=EOMONTH(L$4,0))*(Diário!$F$4:$F$941))
+SUMPRODUCT(('Comp.'!$D$5:$D$484=$B76)*('Comp.'!$B$5:$B$484&gt;=L$4)*('Comp.'!$B$5:$B$484&lt;=EOMONTH(L$4,0))*('Comp.'!$E$5:$E$484))</f>
        <v>0</v>
      </c>
      <c r="M76" s="11">
        <f>SUMPRODUCT((Diário!$E$4:$E$941='Analítico Cp.'!$B76)*(Diário!$C$4:$C$941&gt;=M$4)*(Diário!$C$4:$C$941&lt;=EOMONTH(M$4,0))*(Diário!$F$4:$F$941))
+SUMPRODUCT(('Comp.'!$D$5:$D$484=$B76)*('Comp.'!$B$5:$B$484&gt;=M$4)*('Comp.'!$B$5:$B$484&lt;=EOMONTH(M$4,0))*('Comp.'!$E$5:$E$484))</f>
        <v>0</v>
      </c>
      <c r="N76" s="11">
        <f>SUMPRODUCT((Diário!$E$4:$E$941='Analítico Cp.'!$B76)*(Diário!$C$4:$C$941&gt;=N$4)*(Diário!$C$4:$C$941&lt;=EOMONTH(N$4,0))*(Diário!$F$4:$F$941))
+SUMPRODUCT(('Comp.'!$D$5:$D$484=$B76)*('Comp.'!$B$5:$B$484&gt;=N$4)*('Comp.'!$B$5:$B$484&lt;=EOMONTH(N$4,0))*('Comp.'!$E$5:$E$484))</f>
        <v>0</v>
      </c>
      <c r="O76" s="12">
        <f t="shared" si="14"/>
        <v>0</v>
      </c>
      <c r="P76" s="95">
        <f t="shared" si="13"/>
        <v>0</v>
      </c>
    </row>
    <row r="77" spans="1:16" ht="23.25" customHeight="1" x14ac:dyDescent="0.25">
      <c r="A77" s="40" t="s">
        <v>117</v>
      </c>
      <c r="B77" s="60" t="s">
        <v>169</v>
      </c>
      <c r="C77" s="11">
        <f>SUMPRODUCT((Diário!$E$4:$E$941='Analítico Cp.'!$B77)*(Diário!$C$4:$C$941&gt;=C$4)*(Diário!$C$4:$C$941&lt;=EOMONTH(C$4,0))*(Diário!$F$4:$F$941))
+SUMPRODUCT(('Comp.'!$D$5:$D$484=$B77)*('Comp.'!$B$5:$B$484&gt;=C$4)*('Comp.'!$B$5:$B$484&lt;=EOMONTH(C$4,0))*('Comp.'!$E$5:$E$484))</f>
        <v>0</v>
      </c>
      <c r="D77" s="11">
        <f>SUMPRODUCT((Diário!$E$4:$E$941='Analítico Cp.'!$B77)*(Diário!$C$4:$C$941&gt;=D$4)*(Diário!$C$4:$C$941&lt;=EOMONTH(D$4,0))*(Diário!$F$4:$F$941))
+SUMPRODUCT(('Comp.'!$D$5:$D$484=$B77)*('Comp.'!$B$5:$B$484&gt;=D$4)*('Comp.'!$B$5:$B$484&lt;=EOMONTH(D$4,0))*('Comp.'!$E$5:$E$484))</f>
        <v>0</v>
      </c>
      <c r="E77" s="11">
        <f>SUMPRODUCT((Diário!$E$4:$E$941='Analítico Cp.'!$B77)*(Diário!$C$4:$C$941&gt;=E$4)*(Diário!$C$4:$C$941&lt;=EOMONTH(E$4,0))*(Diário!$F$4:$F$941))
+SUMPRODUCT(('Comp.'!$D$5:$D$484=$B77)*('Comp.'!$B$5:$B$484&gt;=E$4)*('Comp.'!$B$5:$B$484&lt;=EOMONTH(E$4,0))*('Comp.'!$E$5:$E$484))</f>
        <v>0</v>
      </c>
      <c r="F77" s="11">
        <f>SUMPRODUCT((Diário!$E$4:$E$941='Analítico Cp.'!$B77)*(Diário!$C$4:$C$941&gt;=F$4)*(Diário!$C$4:$C$941&lt;=EOMONTH(F$4,0))*(Diário!$F$4:$F$941))
+SUMPRODUCT(('Comp.'!$D$5:$D$484=$B77)*('Comp.'!$B$5:$B$484&gt;=F$4)*('Comp.'!$B$5:$B$484&lt;=EOMONTH(F$4,0))*('Comp.'!$E$5:$E$484))</f>
        <v>0</v>
      </c>
      <c r="G77" s="11">
        <f>SUMPRODUCT((Diário!$E$4:$E$941='Analítico Cp.'!$B77)*(Diário!$C$4:$C$941&gt;=G$4)*(Diário!$C$4:$C$941&lt;=EOMONTH(G$4,0))*(Diário!$F$4:$F$941))
+SUMPRODUCT(('Comp.'!$D$5:$D$484=$B77)*('Comp.'!$B$5:$B$484&gt;=G$4)*('Comp.'!$B$5:$B$484&lt;=EOMONTH(G$4,0))*('Comp.'!$E$5:$E$484))</f>
        <v>0</v>
      </c>
      <c r="H77" s="11">
        <f>SUMPRODUCT((Diário!$E$4:$E$941='Analítico Cp.'!$B77)*(Diário!$C$4:$C$941&gt;=H$4)*(Diário!$C$4:$C$941&lt;=EOMONTH(H$4,0))*(Diário!$F$4:$F$941))
+SUMPRODUCT(('Comp.'!$D$5:$D$484=$B77)*('Comp.'!$B$5:$B$484&gt;=H$4)*('Comp.'!$B$5:$B$484&lt;=EOMONTH(H$4,0))*('Comp.'!$E$5:$E$484))</f>
        <v>0</v>
      </c>
      <c r="I77" s="11">
        <f>SUMPRODUCT((Diário!$E$4:$E$941='Analítico Cp.'!$B77)*(Diário!$C$4:$C$941&gt;=I$4)*(Diário!$C$4:$C$941&lt;=EOMONTH(I$4,0))*(Diário!$F$4:$F$941))
+SUMPRODUCT(('Comp.'!$D$5:$D$484=$B77)*('Comp.'!$B$5:$B$484&gt;=I$4)*('Comp.'!$B$5:$B$484&lt;=EOMONTH(I$4,0))*('Comp.'!$E$5:$E$484))</f>
        <v>0</v>
      </c>
      <c r="J77" s="11">
        <f>SUMPRODUCT((Diário!$E$4:$E$941='Analítico Cp.'!$B77)*(Diário!$C$4:$C$941&gt;=J$4)*(Diário!$C$4:$C$941&lt;=EOMONTH(J$4,0))*(Diário!$F$4:$F$941))
+SUMPRODUCT(('Comp.'!$D$5:$D$484=$B77)*('Comp.'!$B$5:$B$484&gt;=J$4)*('Comp.'!$B$5:$B$484&lt;=EOMONTH(J$4,0))*('Comp.'!$E$5:$E$484))</f>
        <v>0</v>
      </c>
      <c r="K77" s="11">
        <f>SUMPRODUCT((Diário!$E$4:$E$941='Analítico Cp.'!$B77)*(Diário!$C$4:$C$941&gt;=K$4)*(Diário!$C$4:$C$941&lt;=EOMONTH(K$4,0))*(Diário!$F$4:$F$941))
+SUMPRODUCT(('Comp.'!$D$5:$D$484=$B77)*('Comp.'!$B$5:$B$484&gt;=K$4)*('Comp.'!$B$5:$B$484&lt;=EOMONTH(K$4,0))*('Comp.'!$E$5:$E$484))</f>
        <v>0</v>
      </c>
      <c r="L77" s="11">
        <f>SUMPRODUCT((Diário!$E$4:$E$941='Analítico Cp.'!$B77)*(Diário!$C$4:$C$941&gt;=L$4)*(Diário!$C$4:$C$941&lt;=EOMONTH(L$4,0))*(Diário!$F$4:$F$941))
+SUMPRODUCT(('Comp.'!$D$5:$D$484=$B77)*('Comp.'!$B$5:$B$484&gt;=L$4)*('Comp.'!$B$5:$B$484&lt;=EOMONTH(L$4,0))*('Comp.'!$E$5:$E$484))</f>
        <v>0</v>
      </c>
      <c r="M77" s="11">
        <f>SUMPRODUCT((Diário!$E$4:$E$941='Analítico Cp.'!$B77)*(Diário!$C$4:$C$941&gt;=M$4)*(Diário!$C$4:$C$941&lt;=EOMONTH(M$4,0))*(Diário!$F$4:$F$941))
+SUMPRODUCT(('Comp.'!$D$5:$D$484=$B77)*('Comp.'!$B$5:$B$484&gt;=M$4)*('Comp.'!$B$5:$B$484&lt;=EOMONTH(M$4,0))*('Comp.'!$E$5:$E$484))</f>
        <v>0</v>
      </c>
      <c r="N77" s="11">
        <f>SUMPRODUCT((Diário!$E$4:$E$941='Analítico Cp.'!$B77)*(Diário!$C$4:$C$941&gt;=N$4)*(Diário!$C$4:$C$941&lt;=EOMONTH(N$4,0))*(Diário!$F$4:$F$941))
+SUMPRODUCT(('Comp.'!$D$5:$D$484=$B77)*('Comp.'!$B$5:$B$484&gt;=N$4)*('Comp.'!$B$5:$B$484&lt;=EOMONTH(N$4,0))*('Comp.'!$E$5:$E$484))</f>
        <v>0</v>
      </c>
      <c r="O77" s="12">
        <f t="shared" si="14"/>
        <v>0</v>
      </c>
      <c r="P77" s="95">
        <f t="shared" si="13"/>
        <v>0</v>
      </c>
    </row>
    <row r="78" spans="1:16" ht="23.25" customHeight="1" x14ac:dyDescent="0.25">
      <c r="A78" s="40" t="s">
        <v>118</v>
      </c>
      <c r="B78" s="60" t="s">
        <v>170</v>
      </c>
      <c r="C78" s="11">
        <f>SUMPRODUCT((Diário!$E$4:$E$941='Analítico Cp.'!$B78)*(Diário!$C$4:$C$941&gt;=C$4)*(Diário!$C$4:$C$941&lt;=EOMONTH(C$4,0))*(Diário!$F$4:$F$941))
+SUMPRODUCT(('Comp.'!$D$5:$D$484=$B78)*('Comp.'!$B$5:$B$484&gt;=C$4)*('Comp.'!$B$5:$B$484&lt;=EOMONTH(C$4,0))*('Comp.'!$E$5:$E$484))</f>
        <v>0</v>
      </c>
      <c r="D78" s="11">
        <f>SUMPRODUCT((Diário!$E$4:$E$941='Analítico Cp.'!$B78)*(Diário!$C$4:$C$941&gt;=D$4)*(Diário!$C$4:$C$941&lt;=EOMONTH(D$4,0))*(Diário!$F$4:$F$941))
+SUMPRODUCT(('Comp.'!$D$5:$D$484=$B78)*('Comp.'!$B$5:$B$484&gt;=D$4)*('Comp.'!$B$5:$B$484&lt;=EOMONTH(D$4,0))*('Comp.'!$E$5:$E$484))</f>
        <v>0</v>
      </c>
      <c r="E78" s="11">
        <f>SUMPRODUCT((Diário!$E$4:$E$941='Analítico Cp.'!$B78)*(Diário!$C$4:$C$941&gt;=E$4)*(Diário!$C$4:$C$941&lt;=EOMONTH(E$4,0))*(Diário!$F$4:$F$941))
+SUMPRODUCT(('Comp.'!$D$5:$D$484=$B78)*('Comp.'!$B$5:$B$484&gt;=E$4)*('Comp.'!$B$5:$B$484&lt;=EOMONTH(E$4,0))*('Comp.'!$E$5:$E$484))</f>
        <v>0</v>
      </c>
      <c r="F78" s="11">
        <f>SUMPRODUCT((Diário!$E$4:$E$941='Analítico Cp.'!$B78)*(Diário!$C$4:$C$941&gt;=F$4)*(Diário!$C$4:$C$941&lt;=EOMONTH(F$4,0))*(Diário!$F$4:$F$941))
+SUMPRODUCT(('Comp.'!$D$5:$D$484=$B78)*('Comp.'!$B$5:$B$484&gt;=F$4)*('Comp.'!$B$5:$B$484&lt;=EOMONTH(F$4,0))*('Comp.'!$E$5:$E$484))</f>
        <v>0</v>
      </c>
      <c r="G78" s="11">
        <f>SUMPRODUCT((Diário!$E$4:$E$941='Analítico Cp.'!$B78)*(Diário!$C$4:$C$941&gt;=G$4)*(Diário!$C$4:$C$941&lt;=EOMONTH(G$4,0))*(Diário!$F$4:$F$941))
+SUMPRODUCT(('Comp.'!$D$5:$D$484=$B78)*('Comp.'!$B$5:$B$484&gt;=G$4)*('Comp.'!$B$5:$B$484&lt;=EOMONTH(G$4,0))*('Comp.'!$E$5:$E$484))</f>
        <v>0</v>
      </c>
      <c r="H78" s="11">
        <f>SUMPRODUCT((Diário!$E$4:$E$941='Analítico Cp.'!$B78)*(Diário!$C$4:$C$941&gt;=H$4)*(Diário!$C$4:$C$941&lt;=EOMONTH(H$4,0))*(Diário!$F$4:$F$941))
+SUMPRODUCT(('Comp.'!$D$5:$D$484=$B78)*('Comp.'!$B$5:$B$484&gt;=H$4)*('Comp.'!$B$5:$B$484&lt;=EOMONTH(H$4,0))*('Comp.'!$E$5:$E$484))</f>
        <v>0</v>
      </c>
      <c r="I78" s="11">
        <f>SUMPRODUCT((Diário!$E$4:$E$941='Analítico Cp.'!$B78)*(Diário!$C$4:$C$941&gt;=I$4)*(Diário!$C$4:$C$941&lt;=EOMONTH(I$4,0))*(Diário!$F$4:$F$941))
+SUMPRODUCT(('Comp.'!$D$5:$D$484=$B78)*('Comp.'!$B$5:$B$484&gt;=I$4)*('Comp.'!$B$5:$B$484&lt;=EOMONTH(I$4,0))*('Comp.'!$E$5:$E$484))</f>
        <v>0</v>
      </c>
      <c r="J78" s="11">
        <f>SUMPRODUCT((Diário!$E$4:$E$941='Analítico Cp.'!$B78)*(Diário!$C$4:$C$941&gt;=J$4)*(Diário!$C$4:$C$941&lt;=EOMONTH(J$4,0))*(Diário!$F$4:$F$941))
+SUMPRODUCT(('Comp.'!$D$5:$D$484=$B78)*('Comp.'!$B$5:$B$484&gt;=J$4)*('Comp.'!$B$5:$B$484&lt;=EOMONTH(J$4,0))*('Comp.'!$E$5:$E$484))</f>
        <v>0</v>
      </c>
      <c r="K78" s="11">
        <f>SUMPRODUCT((Diário!$E$4:$E$941='Analítico Cp.'!$B78)*(Diário!$C$4:$C$941&gt;=K$4)*(Diário!$C$4:$C$941&lt;=EOMONTH(K$4,0))*(Diário!$F$4:$F$941))
+SUMPRODUCT(('Comp.'!$D$5:$D$484=$B78)*('Comp.'!$B$5:$B$484&gt;=K$4)*('Comp.'!$B$5:$B$484&lt;=EOMONTH(K$4,0))*('Comp.'!$E$5:$E$484))</f>
        <v>0</v>
      </c>
      <c r="L78" s="11">
        <f>SUMPRODUCT((Diário!$E$4:$E$941='Analítico Cp.'!$B78)*(Diário!$C$4:$C$941&gt;=L$4)*(Diário!$C$4:$C$941&lt;=EOMONTH(L$4,0))*(Diário!$F$4:$F$941))
+SUMPRODUCT(('Comp.'!$D$5:$D$484=$B78)*('Comp.'!$B$5:$B$484&gt;=L$4)*('Comp.'!$B$5:$B$484&lt;=EOMONTH(L$4,0))*('Comp.'!$E$5:$E$484))</f>
        <v>0</v>
      </c>
      <c r="M78" s="11">
        <f>SUMPRODUCT((Diário!$E$4:$E$941='Analítico Cp.'!$B78)*(Diário!$C$4:$C$941&gt;=M$4)*(Diário!$C$4:$C$941&lt;=EOMONTH(M$4,0))*(Diário!$F$4:$F$941))
+SUMPRODUCT(('Comp.'!$D$5:$D$484=$B78)*('Comp.'!$B$5:$B$484&gt;=M$4)*('Comp.'!$B$5:$B$484&lt;=EOMONTH(M$4,0))*('Comp.'!$E$5:$E$484))</f>
        <v>0</v>
      </c>
      <c r="N78" s="11">
        <f>SUMPRODUCT((Diário!$E$4:$E$941='Analítico Cp.'!$B78)*(Diário!$C$4:$C$941&gt;=N$4)*(Diário!$C$4:$C$941&lt;=EOMONTH(N$4,0))*(Diário!$F$4:$F$941))
+SUMPRODUCT(('Comp.'!$D$5:$D$484=$B78)*('Comp.'!$B$5:$B$484&gt;=N$4)*('Comp.'!$B$5:$B$484&lt;=EOMONTH(N$4,0))*('Comp.'!$E$5:$E$484))</f>
        <v>0</v>
      </c>
      <c r="O78" s="12">
        <f t="shared" si="14"/>
        <v>0</v>
      </c>
      <c r="P78" s="95">
        <f t="shared" si="13"/>
        <v>0</v>
      </c>
    </row>
    <row r="79" spans="1:16" ht="23.25" customHeight="1" x14ac:dyDescent="0.25">
      <c r="A79" s="40" t="s">
        <v>119</v>
      </c>
      <c r="B79" s="60" t="s">
        <v>232</v>
      </c>
      <c r="C79" s="11">
        <f>SUMPRODUCT((Diário!$E$4:$E$941='Analítico Cp.'!$B79)*(Diário!$C$4:$C$941&gt;=C$4)*(Diário!$C$4:$C$941&lt;=EOMONTH(C$4,0))*(Diário!$F$4:$F$941))
+SUMPRODUCT(('Comp.'!$D$5:$D$484=$B79)*('Comp.'!$B$5:$B$484&gt;=C$4)*('Comp.'!$B$5:$B$484&lt;=EOMONTH(C$4,0))*('Comp.'!$E$5:$E$484))</f>
        <v>0</v>
      </c>
      <c r="D79" s="11">
        <f>SUMPRODUCT((Diário!$E$4:$E$941='Analítico Cp.'!$B79)*(Diário!$C$4:$C$941&gt;=D$4)*(Diário!$C$4:$C$941&lt;=EOMONTH(D$4,0))*(Diário!$F$4:$F$941))
+SUMPRODUCT(('Comp.'!$D$5:$D$484=$B79)*('Comp.'!$B$5:$B$484&gt;=D$4)*('Comp.'!$B$5:$B$484&lt;=EOMONTH(D$4,0))*('Comp.'!$E$5:$E$484))</f>
        <v>0</v>
      </c>
      <c r="E79" s="11">
        <f>SUMPRODUCT((Diário!$E$4:$E$941='Analítico Cp.'!$B79)*(Diário!$C$4:$C$941&gt;=E$4)*(Diário!$C$4:$C$941&lt;=EOMONTH(E$4,0))*(Diário!$F$4:$F$941))
+SUMPRODUCT(('Comp.'!$D$5:$D$484=$B79)*('Comp.'!$B$5:$B$484&gt;=E$4)*('Comp.'!$B$5:$B$484&lt;=EOMONTH(E$4,0))*('Comp.'!$E$5:$E$484))</f>
        <v>0</v>
      </c>
      <c r="F79" s="11">
        <f>SUMPRODUCT((Diário!$E$4:$E$941='Analítico Cp.'!$B79)*(Diário!$C$4:$C$941&gt;=F$4)*(Diário!$C$4:$C$941&lt;=EOMONTH(F$4,0))*(Diário!$F$4:$F$941))
+SUMPRODUCT(('Comp.'!$D$5:$D$484=$B79)*('Comp.'!$B$5:$B$484&gt;=F$4)*('Comp.'!$B$5:$B$484&lt;=EOMONTH(F$4,0))*('Comp.'!$E$5:$E$484))</f>
        <v>0</v>
      </c>
      <c r="G79" s="11">
        <f>SUMPRODUCT((Diário!$E$4:$E$941='Analítico Cp.'!$B79)*(Diário!$C$4:$C$941&gt;=G$4)*(Diário!$C$4:$C$941&lt;=EOMONTH(G$4,0))*(Diário!$F$4:$F$941))
+SUMPRODUCT(('Comp.'!$D$5:$D$484=$B79)*('Comp.'!$B$5:$B$484&gt;=G$4)*('Comp.'!$B$5:$B$484&lt;=EOMONTH(G$4,0))*('Comp.'!$E$5:$E$484))</f>
        <v>0</v>
      </c>
      <c r="H79" s="11">
        <f>SUMPRODUCT((Diário!$E$4:$E$941='Analítico Cp.'!$B79)*(Diário!$C$4:$C$941&gt;=H$4)*(Diário!$C$4:$C$941&lt;=EOMONTH(H$4,0))*(Diário!$F$4:$F$941))
+SUMPRODUCT(('Comp.'!$D$5:$D$484=$B79)*('Comp.'!$B$5:$B$484&gt;=H$4)*('Comp.'!$B$5:$B$484&lt;=EOMONTH(H$4,0))*('Comp.'!$E$5:$E$484))</f>
        <v>0</v>
      </c>
      <c r="I79" s="11">
        <f>SUMPRODUCT((Diário!$E$4:$E$941='Analítico Cp.'!$B79)*(Diário!$C$4:$C$941&gt;=I$4)*(Diário!$C$4:$C$941&lt;=EOMONTH(I$4,0))*(Diário!$F$4:$F$941))
+SUMPRODUCT(('Comp.'!$D$5:$D$484=$B79)*('Comp.'!$B$5:$B$484&gt;=I$4)*('Comp.'!$B$5:$B$484&lt;=EOMONTH(I$4,0))*('Comp.'!$E$5:$E$484))</f>
        <v>0</v>
      </c>
      <c r="J79" s="11">
        <f>SUMPRODUCT((Diário!$E$4:$E$941='Analítico Cp.'!$B79)*(Diário!$C$4:$C$941&gt;=J$4)*(Diário!$C$4:$C$941&lt;=EOMONTH(J$4,0))*(Diário!$F$4:$F$941))
+SUMPRODUCT(('Comp.'!$D$5:$D$484=$B79)*('Comp.'!$B$5:$B$484&gt;=J$4)*('Comp.'!$B$5:$B$484&lt;=EOMONTH(J$4,0))*('Comp.'!$E$5:$E$484))</f>
        <v>0</v>
      </c>
      <c r="K79" s="11">
        <f>SUMPRODUCT((Diário!$E$4:$E$941='Analítico Cp.'!$B79)*(Diário!$C$4:$C$941&gt;=K$4)*(Diário!$C$4:$C$941&lt;=EOMONTH(K$4,0))*(Diário!$F$4:$F$941))
+SUMPRODUCT(('Comp.'!$D$5:$D$484=$B79)*('Comp.'!$B$5:$B$484&gt;=K$4)*('Comp.'!$B$5:$B$484&lt;=EOMONTH(K$4,0))*('Comp.'!$E$5:$E$484))</f>
        <v>0</v>
      </c>
      <c r="L79" s="11">
        <f>SUMPRODUCT((Diário!$E$4:$E$941='Analítico Cp.'!$B79)*(Diário!$C$4:$C$941&gt;=L$4)*(Diário!$C$4:$C$941&lt;=EOMONTH(L$4,0))*(Diário!$F$4:$F$941))
+SUMPRODUCT(('Comp.'!$D$5:$D$484=$B79)*('Comp.'!$B$5:$B$484&gt;=L$4)*('Comp.'!$B$5:$B$484&lt;=EOMONTH(L$4,0))*('Comp.'!$E$5:$E$484))</f>
        <v>0</v>
      </c>
      <c r="M79" s="11">
        <f>SUMPRODUCT((Diário!$E$4:$E$941='Analítico Cp.'!$B79)*(Diário!$C$4:$C$941&gt;=M$4)*(Diário!$C$4:$C$941&lt;=EOMONTH(M$4,0))*(Diário!$F$4:$F$941))
+SUMPRODUCT(('Comp.'!$D$5:$D$484=$B79)*('Comp.'!$B$5:$B$484&gt;=M$4)*('Comp.'!$B$5:$B$484&lt;=EOMONTH(M$4,0))*('Comp.'!$E$5:$E$484))</f>
        <v>0</v>
      </c>
      <c r="N79" s="11">
        <f>SUMPRODUCT((Diário!$E$4:$E$941='Analítico Cp.'!$B79)*(Diário!$C$4:$C$941&gt;=N$4)*(Diário!$C$4:$C$941&lt;=EOMONTH(N$4,0))*(Diário!$F$4:$F$941))
+SUMPRODUCT(('Comp.'!$D$5:$D$484=$B79)*('Comp.'!$B$5:$B$484&gt;=N$4)*('Comp.'!$B$5:$B$484&lt;=EOMONTH(N$4,0))*('Comp.'!$E$5:$E$484))</f>
        <v>0</v>
      </c>
      <c r="O79" s="12">
        <f t="shared" si="14"/>
        <v>0</v>
      </c>
      <c r="P79" s="95">
        <f t="shared" si="13"/>
        <v>0</v>
      </c>
    </row>
    <row r="80" spans="1:16" ht="23.25" customHeight="1" x14ac:dyDescent="0.25">
      <c r="A80" s="40" t="s">
        <v>120</v>
      </c>
      <c r="B80" s="60" t="s">
        <v>78</v>
      </c>
      <c r="C80" s="11">
        <f>SUMPRODUCT((Diário!$E$4:$E$941='Analítico Cp.'!$B80)*(Diário!$C$4:$C$941&gt;=C$4)*(Diário!$C$4:$C$941&lt;=EOMONTH(C$4,0))*(Diário!$F$4:$F$941))
+SUMPRODUCT(('Comp.'!$D$5:$D$484=$B80)*('Comp.'!$B$5:$B$484&gt;=C$4)*('Comp.'!$B$5:$B$484&lt;=EOMONTH(C$4,0))*('Comp.'!$E$5:$E$484))</f>
        <v>0</v>
      </c>
      <c r="D80" s="11">
        <f>SUMPRODUCT((Diário!$E$4:$E$941='Analítico Cp.'!$B80)*(Diário!$C$4:$C$941&gt;=D$4)*(Diário!$C$4:$C$941&lt;=EOMONTH(D$4,0))*(Diário!$F$4:$F$941))
+SUMPRODUCT(('Comp.'!$D$5:$D$484=$B80)*('Comp.'!$B$5:$B$484&gt;=D$4)*('Comp.'!$B$5:$B$484&lt;=EOMONTH(D$4,0))*('Comp.'!$E$5:$E$484))</f>
        <v>0</v>
      </c>
      <c r="E80" s="11">
        <f>SUMPRODUCT((Diário!$E$4:$E$941='Analítico Cp.'!$B80)*(Diário!$C$4:$C$941&gt;=E$4)*(Diário!$C$4:$C$941&lt;=EOMONTH(E$4,0))*(Diário!$F$4:$F$941))
+SUMPRODUCT(('Comp.'!$D$5:$D$484=$B80)*('Comp.'!$B$5:$B$484&gt;=E$4)*('Comp.'!$B$5:$B$484&lt;=EOMONTH(E$4,0))*('Comp.'!$E$5:$E$484))</f>
        <v>0</v>
      </c>
      <c r="F80" s="11">
        <f>SUMPRODUCT((Diário!$E$4:$E$941='Analítico Cp.'!$B80)*(Diário!$C$4:$C$941&gt;=F$4)*(Diário!$C$4:$C$941&lt;=EOMONTH(F$4,0))*(Diário!$F$4:$F$941))
+SUMPRODUCT(('Comp.'!$D$5:$D$484=$B80)*('Comp.'!$B$5:$B$484&gt;=F$4)*('Comp.'!$B$5:$B$484&lt;=EOMONTH(F$4,0))*('Comp.'!$E$5:$E$484))</f>
        <v>0</v>
      </c>
      <c r="G80" s="11">
        <f>SUMPRODUCT((Diário!$E$4:$E$941='Analítico Cp.'!$B80)*(Diário!$C$4:$C$941&gt;=G$4)*(Diário!$C$4:$C$941&lt;=EOMONTH(G$4,0))*(Diário!$F$4:$F$941))
+SUMPRODUCT(('Comp.'!$D$5:$D$484=$B80)*('Comp.'!$B$5:$B$484&gt;=G$4)*('Comp.'!$B$5:$B$484&lt;=EOMONTH(G$4,0))*('Comp.'!$E$5:$E$484))</f>
        <v>0</v>
      </c>
      <c r="H80" s="11">
        <f>SUMPRODUCT((Diário!$E$4:$E$941='Analítico Cp.'!$B80)*(Diário!$C$4:$C$941&gt;=H$4)*(Diário!$C$4:$C$941&lt;=EOMONTH(H$4,0))*(Diário!$F$4:$F$941))
+SUMPRODUCT(('Comp.'!$D$5:$D$484=$B80)*('Comp.'!$B$5:$B$484&gt;=H$4)*('Comp.'!$B$5:$B$484&lt;=EOMONTH(H$4,0))*('Comp.'!$E$5:$E$484))</f>
        <v>0</v>
      </c>
      <c r="I80" s="11">
        <f>SUMPRODUCT((Diário!$E$4:$E$941='Analítico Cp.'!$B80)*(Diário!$C$4:$C$941&gt;=I$4)*(Diário!$C$4:$C$941&lt;=EOMONTH(I$4,0))*(Diário!$F$4:$F$941))
+SUMPRODUCT(('Comp.'!$D$5:$D$484=$B80)*('Comp.'!$B$5:$B$484&gt;=I$4)*('Comp.'!$B$5:$B$484&lt;=EOMONTH(I$4,0))*('Comp.'!$E$5:$E$484))</f>
        <v>0</v>
      </c>
      <c r="J80" s="11">
        <f>SUMPRODUCT((Diário!$E$4:$E$941='Analítico Cp.'!$B80)*(Diário!$C$4:$C$941&gt;=J$4)*(Diário!$C$4:$C$941&lt;=EOMONTH(J$4,0))*(Diário!$F$4:$F$941))
+SUMPRODUCT(('Comp.'!$D$5:$D$484=$B80)*('Comp.'!$B$5:$B$484&gt;=J$4)*('Comp.'!$B$5:$B$484&lt;=EOMONTH(J$4,0))*('Comp.'!$E$5:$E$484))</f>
        <v>0</v>
      </c>
      <c r="K80" s="11">
        <f>SUMPRODUCT((Diário!$E$4:$E$941='Analítico Cp.'!$B80)*(Diário!$C$4:$C$941&gt;=K$4)*(Diário!$C$4:$C$941&lt;=EOMONTH(K$4,0))*(Diário!$F$4:$F$941))
+SUMPRODUCT(('Comp.'!$D$5:$D$484=$B80)*('Comp.'!$B$5:$B$484&gt;=K$4)*('Comp.'!$B$5:$B$484&lt;=EOMONTH(K$4,0))*('Comp.'!$E$5:$E$484))</f>
        <v>0</v>
      </c>
      <c r="L80" s="11">
        <f>SUMPRODUCT((Diário!$E$4:$E$941='Analítico Cp.'!$B80)*(Diário!$C$4:$C$941&gt;=L$4)*(Diário!$C$4:$C$941&lt;=EOMONTH(L$4,0))*(Diário!$F$4:$F$941))
+SUMPRODUCT(('Comp.'!$D$5:$D$484=$B80)*('Comp.'!$B$5:$B$484&gt;=L$4)*('Comp.'!$B$5:$B$484&lt;=EOMONTH(L$4,0))*('Comp.'!$E$5:$E$484))</f>
        <v>0</v>
      </c>
      <c r="M80" s="11">
        <f>SUMPRODUCT((Diário!$E$4:$E$941='Analítico Cp.'!$B80)*(Diário!$C$4:$C$941&gt;=M$4)*(Diário!$C$4:$C$941&lt;=EOMONTH(M$4,0))*(Diário!$F$4:$F$941))
+SUMPRODUCT(('Comp.'!$D$5:$D$484=$B80)*('Comp.'!$B$5:$B$484&gt;=M$4)*('Comp.'!$B$5:$B$484&lt;=EOMONTH(M$4,0))*('Comp.'!$E$5:$E$484))</f>
        <v>0</v>
      </c>
      <c r="N80" s="11">
        <f>SUMPRODUCT((Diário!$E$4:$E$941='Analítico Cp.'!$B80)*(Diário!$C$4:$C$941&gt;=N$4)*(Diário!$C$4:$C$941&lt;=EOMONTH(N$4,0))*(Diário!$F$4:$F$941))
+SUMPRODUCT(('Comp.'!$D$5:$D$484=$B80)*('Comp.'!$B$5:$B$484&gt;=N$4)*('Comp.'!$B$5:$B$484&lt;=EOMONTH(N$4,0))*('Comp.'!$E$5:$E$484))</f>
        <v>0</v>
      </c>
      <c r="O80" s="12">
        <f t="shared" si="14"/>
        <v>0</v>
      </c>
      <c r="P80" s="95">
        <f t="shared" si="13"/>
        <v>0</v>
      </c>
    </row>
    <row r="81" spans="1:16" ht="23.25" customHeight="1" x14ac:dyDescent="0.25">
      <c r="A81" s="40" t="s">
        <v>121</v>
      </c>
      <c r="B81" s="60" t="s">
        <v>286</v>
      </c>
      <c r="C81" s="11">
        <f>SUMPRODUCT((Diário!$E$4:$E$941='Analítico Cp.'!$B81)*(Diário!$C$4:$C$941&gt;=C$4)*(Diário!$C$4:$C$941&lt;=EOMONTH(C$4,0))*(Diário!$F$4:$F$941))
+SUMPRODUCT(('Comp.'!$D$5:$D$484=$B81)*('Comp.'!$B$5:$B$484&gt;=C$4)*('Comp.'!$B$5:$B$484&lt;=EOMONTH(C$4,0))*('Comp.'!$E$5:$E$484))</f>
        <v>0</v>
      </c>
      <c r="D81" s="11">
        <f>SUMPRODUCT((Diário!$E$4:$E$941='Analítico Cp.'!$B81)*(Diário!$C$4:$C$941&gt;=D$4)*(Diário!$C$4:$C$941&lt;=EOMONTH(D$4,0))*(Diário!$F$4:$F$941))
+SUMPRODUCT(('Comp.'!$D$5:$D$484=$B81)*('Comp.'!$B$5:$B$484&gt;=D$4)*('Comp.'!$B$5:$B$484&lt;=EOMONTH(D$4,0))*('Comp.'!$E$5:$E$484))</f>
        <v>0</v>
      </c>
      <c r="E81" s="11">
        <f>SUMPRODUCT((Diário!$E$4:$E$941='Analítico Cp.'!$B81)*(Diário!$C$4:$C$941&gt;=E$4)*(Diário!$C$4:$C$941&lt;=EOMONTH(E$4,0))*(Diário!$F$4:$F$941))
+SUMPRODUCT(('Comp.'!$D$5:$D$484=$B81)*('Comp.'!$B$5:$B$484&gt;=E$4)*('Comp.'!$B$5:$B$484&lt;=EOMONTH(E$4,0))*('Comp.'!$E$5:$E$484))</f>
        <v>0</v>
      </c>
      <c r="F81" s="11">
        <f>SUMPRODUCT((Diário!$E$4:$E$941='Analítico Cp.'!$B81)*(Diário!$C$4:$C$941&gt;=F$4)*(Diário!$C$4:$C$941&lt;=EOMONTH(F$4,0))*(Diário!$F$4:$F$941))
+SUMPRODUCT(('Comp.'!$D$5:$D$484=$B81)*('Comp.'!$B$5:$B$484&gt;=F$4)*('Comp.'!$B$5:$B$484&lt;=EOMONTH(F$4,0))*('Comp.'!$E$5:$E$484))</f>
        <v>0</v>
      </c>
      <c r="G81" s="11">
        <f>SUMPRODUCT((Diário!$E$4:$E$941='Analítico Cp.'!$B81)*(Diário!$C$4:$C$941&gt;=G$4)*(Diário!$C$4:$C$941&lt;=EOMONTH(G$4,0))*(Diário!$F$4:$F$941))
+SUMPRODUCT(('Comp.'!$D$5:$D$484=$B81)*('Comp.'!$B$5:$B$484&gt;=G$4)*('Comp.'!$B$5:$B$484&lt;=EOMONTH(G$4,0))*('Comp.'!$E$5:$E$484))</f>
        <v>0</v>
      </c>
      <c r="H81" s="11">
        <f>SUMPRODUCT((Diário!$E$4:$E$941='Analítico Cp.'!$B81)*(Diário!$C$4:$C$941&gt;=H$4)*(Diário!$C$4:$C$941&lt;=EOMONTH(H$4,0))*(Diário!$F$4:$F$941))
+SUMPRODUCT(('Comp.'!$D$5:$D$484=$B81)*('Comp.'!$B$5:$B$484&gt;=H$4)*('Comp.'!$B$5:$B$484&lt;=EOMONTH(H$4,0))*('Comp.'!$E$5:$E$484))</f>
        <v>0</v>
      </c>
      <c r="I81" s="11">
        <f>SUMPRODUCT((Diário!$E$4:$E$941='Analítico Cp.'!$B81)*(Diário!$C$4:$C$941&gt;=I$4)*(Diário!$C$4:$C$941&lt;=EOMONTH(I$4,0))*(Diário!$F$4:$F$941))
+SUMPRODUCT(('Comp.'!$D$5:$D$484=$B81)*('Comp.'!$B$5:$B$484&gt;=I$4)*('Comp.'!$B$5:$B$484&lt;=EOMONTH(I$4,0))*('Comp.'!$E$5:$E$484))</f>
        <v>0</v>
      </c>
      <c r="J81" s="11">
        <f>SUMPRODUCT((Diário!$E$4:$E$941='Analítico Cp.'!$B81)*(Diário!$C$4:$C$941&gt;=J$4)*(Diário!$C$4:$C$941&lt;=EOMONTH(J$4,0))*(Diário!$F$4:$F$941))
+SUMPRODUCT(('Comp.'!$D$5:$D$484=$B81)*('Comp.'!$B$5:$B$484&gt;=J$4)*('Comp.'!$B$5:$B$484&lt;=EOMONTH(J$4,0))*('Comp.'!$E$5:$E$484))</f>
        <v>0</v>
      </c>
      <c r="K81" s="11">
        <f>SUMPRODUCT((Diário!$E$4:$E$941='Analítico Cp.'!$B81)*(Diário!$C$4:$C$941&gt;=K$4)*(Diário!$C$4:$C$941&lt;=EOMONTH(K$4,0))*(Diário!$F$4:$F$941))
+SUMPRODUCT(('Comp.'!$D$5:$D$484=$B81)*('Comp.'!$B$5:$B$484&gt;=K$4)*('Comp.'!$B$5:$B$484&lt;=EOMONTH(K$4,0))*('Comp.'!$E$5:$E$484))</f>
        <v>0</v>
      </c>
      <c r="L81" s="11">
        <f>SUMPRODUCT((Diário!$E$4:$E$941='Analítico Cp.'!$B81)*(Diário!$C$4:$C$941&gt;=L$4)*(Diário!$C$4:$C$941&lt;=EOMONTH(L$4,0))*(Diário!$F$4:$F$941))
+SUMPRODUCT(('Comp.'!$D$5:$D$484=$B81)*('Comp.'!$B$5:$B$484&gt;=L$4)*('Comp.'!$B$5:$B$484&lt;=EOMONTH(L$4,0))*('Comp.'!$E$5:$E$484))</f>
        <v>0</v>
      </c>
      <c r="M81" s="11">
        <f>SUMPRODUCT((Diário!$E$4:$E$941='Analítico Cp.'!$B81)*(Diário!$C$4:$C$941&gt;=M$4)*(Diário!$C$4:$C$941&lt;=EOMONTH(M$4,0))*(Diário!$F$4:$F$941))
+SUMPRODUCT(('Comp.'!$D$5:$D$484=$B81)*('Comp.'!$B$5:$B$484&gt;=M$4)*('Comp.'!$B$5:$B$484&lt;=EOMONTH(M$4,0))*('Comp.'!$E$5:$E$484))</f>
        <v>0</v>
      </c>
      <c r="N81" s="11">
        <f>SUMPRODUCT((Diário!$E$4:$E$941='Analítico Cp.'!$B81)*(Diário!$C$4:$C$941&gt;=N$4)*(Diário!$C$4:$C$941&lt;=EOMONTH(N$4,0))*(Diário!$F$4:$F$941))
+SUMPRODUCT(('Comp.'!$D$5:$D$484=$B81)*('Comp.'!$B$5:$B$484&gt;=N$4)*('Comp.'!$B$5:$B$484&lt;=EOMONTH(N$4,0))*('Comp.'!$E$5:$E$484))</f>
        <v>0</v>
      </c>
      <c r="O81" s="12">
        <f t="shared" si="14"/>
        <v>0</v>
      </c>
      <c r="P81" s="95">
        <f t="shared" si="13"/>
        <v>0</v>
      </c>
    </row>
    <row r="82" spans="1:16" ht="23.25" customHeight="1" x14ac:dyDescent="0.25">
      <c r="A82" s="40" t="s">
        <v>131</v>
      </c>
      <c r="B82" s="60" t="s">
        <v>68</v>
      </c>
      <c r="C82" s="11">
        <f>SUMPRODUCT((Diário!$E$4:$E$941='Analítico Cp.'!$B82)*(Diário!$C$4:$C$941&gt;=C$4)*(Diário!$C$4:$C$941&lt;=EOMONTH(C$4,0))*(Diário!$F$4:$F$941))
+SUMPRODUCT(('Comp.'!$D$5:$D$484=$B82)*('Comp.'!$B$5:$B$484&gt;=C$4)*('Comp.'!$B$5:$B$484&lt;=EOMONTH(C$4,0))*('Comp.'!$E$5:$E$484))</f>
        <v>0</v>
      </c>
      <c r="D82" s="11">
        <f>SUMPRODUCT((Diário!$E$4:$E$941='Analítico Cp.'!$B82)*(Diário!$C$4:$C$941&gt;=D$4)*(Diário!$C$4:$C$941&lt;=EOMONTH(D$4,0))*(Diário!$F$4:$F$941))
+SUMPRODUCT(('Comp.'!$D$5:$D$484=$B82)*('Comp.'!$B$5:$B$484&gt;=D$4)*('Comp.'!$B$5:$B$484&lt;=EOMONTH(D$4,0))*('Comp.'!$E$5:$E$484))</f>
        <v>0</v>
      </c>
      <c r="E82" s="11">
        <f>SUMPRODUCT((Diário!$E$4:$E$941='Analítico Cp.'!$B82)*(Diário!$C$4:$C$941&gt;=E$4)*(Diário!$C$4:$C$941&lt;=EOMONTH(E$4,0))*(Diário!$F$4:$F$941))
+SUMPRODUCT(('Comp.'!$D$5:$D$484=$B82)*('Comp.'!$B$5:$B$484&gt;=E$4)*('Comp.'!$B$5:$B$484&lt;=EOMONTH(E$4,0))*('Comp.'!$E$5:$E$484))</f>
        <v>0</v>
      </c>
      <c r="F82" s="11">
        <f>SUMPRODUCT((Diário!$E$4:$E$941='Analítico Cp.'!$B82)*(Diário!$C$4:$C$941&gt;=F$4)*(Diário!$C$4:$C$941&lt;=EOMONTH(F$4,0))*(Diário!$F$4:$F$941))
+SUMPRODUCT(('Comp.'!$D$5:$D$484=$B82)*('Comp.'!$B$5:$B$484&gt;=F$4)*('Comp.'!$B$5:$B$484&lt;=EOMONTH(F$4,0))*('Comp.'!$E$5:$E$484))</f>
        <v>0</v>
      </c>
      <c r="G82" s="11">
        <f>SUMPRODUCT((Diário!$E$4:$E$941='Analítico Cp.'!$B82)*(Diário!$C$4:$C$941&gt;=G$4)*(Diário!$C$4:$C$941&lt;=EOMONTH(G$4,0))*(Diário!$F$4:$F$941))
+SUMPRODUCT(('Comp.'!$D$5:$D$484=$B82)*('Comp.'!$B$5:$B$484&gt;=G$4)*('Comp.'!$B$5:$B$484&lt;=EOMONTH(G$4,0))*('Comp.'!$E$5:$E$484))</f>
        <v>0</v>
      </c>
      <c r="H82" s="11">
        <f>SUMPRODUCT((Diário!$E$4:$E$941='Analítico Cp.'!$B82)*(Diário!$C$4:$C$941&gt;=H$4)*(Diário!$C$4:$C$941&lt;=EOMONTH(H$4,0))*(Diário!$F$4:$F$941))
+SUMPRODUCT(('Comp.'!$D$5:$D$484=$B82)*('Comp.'!$B$5:$B$484&gt;=H$4)*('Comp.'!$B$5:$B$484&lt;=EOMONTH(H$4,0))*('Comp.'!$E$5:$E$484))</f>
        <v>0</v>
      </c>
      <c r="I82" s="11">
        <f>SUMPRODUCT((Diário!$E$4:$E$941='Analítico Cp.'!$B82)*(Diário!$C$4:$C$941&gt;=I$4)*(Diário!$C$4:$C$941&lt;=EOMONTH(I$4,0))*(Diário!$F$4:$F$941))
+SUMPRODUCT(('Comp.'!$D$5:$D$484=$B82)*('Comp.'!$B$5:$B$484&gt;=I$4)*('Comp.'!$B$5:$B$484&lt;=EOMONTH(I$4,0))*('Comp.'!$E$5:$E$484))</f>
        <v>0</v>
      </c>
      <c r="J82" s="11">
        <f>SUMPRODUCT((Diário!$E$4:$E$941='Analítico Cp.'!$B82)*(Diário!$C$4:$C$941&gt;=J$4)*(Diário!$C$4:$C$941&lt;=EOMONTH(J$4,0))*(Diário!$F$4:$F$941))
+SUMPRODUCT(('Comp.'!$D$5:$D$484=$B82)*('Comp.'!$B$5:$B$484&gt;=J$4)*('Comp.'!$B$5:$B$484&lt;=EOMONTH(J$4,0))*('Comp.'!$E$5:$E$484))</f>
        <v>0</v>
      </c>
      <c r="K82" s="11">
        <f>SUMPRODUCT((Diário!$E$4:$E$941='Analítico Cp.'!$B82)*(Diário!$C$4:$C$941&gt;=K$4)*(Diário!$C$4:$C$941&lt;=EOMONTH(K$4,0))*(Diário!$F$4:$F$941))
+SUMPRODUCT(('Comp.'!$D$5:$D$484=$B82)*('Comp.'!$B$5:$B$484&gt;=K$4)*('Comp.'!$B$5:$B$484&lt;=EOMONTH(K$4,0))*('Comp.'!$E$5:$E$484))</f>
        <v>0</v>
      </c>
      <c r="L82" s="11">
        <f>SUMPRODUCT((Diário!$E$4:$E$941='Analítico Cp.'!$B82)*(Diário!$C$4:$C$941&gt;=L$4)*(Diário!$C$4:$C$941&lt;=EOMONTH(L$4,0))*(Diário!$F$4:$F$941))
+SUMPRODUCT(('Comp.'!$D$5:$D$484=$B82)*('Comp.'!$B$5:$B$484&gt;=L$4)*('Comp.'!$B$5:$B$484&lt;=EOMONTH(L$4,0))*('Comp.'!$E$5:$E$484))</f>
        <v>0</v>
      </c>
      <c r="M82" s="11">
        <f>SUMPRODUCT((Diário!$E$4:$E$941='Analítico Cp.'!$B82)*(Diário!$C$4:$C$941&gt;=M$4)*(Diário!$C$4:$C$941&lt;=EOMONTH(M$4,0))*(Diário!$F$4:$F$941))
+SUMPRODUCT(('Comp.'!$D$5:$D$484=$B82)*('Comp.'!$B$5:$B$484&gt;=M$4)*('Comp.'!$B$5:$B$484&lt;=EOMONTH(M$4,0))*('Comp.'!$E$5:$E$484))</f>
        <v>0</v>
      </c>
      <c r="N82" s="11">
        <f>SUMPRODUCT((Diário!$E$4:$E$941='Analítico Cp.'!$B82)*(Diário!$C$4:$C$941&gt;=N$4)*(Diário!$C$4:$C$941&lt;=EOMONTH(N$4,0))*(Diário!$F$4:$F$941))
+SUMPRODUCT(('Comp.'!$D$5:$D$484=$B82)*('Comp.'!$B$5:$B$484&gt;=N$4)*('Comp.'!$B$5:$B$484&lt;=EOMONTH(N$4,0))*('Comp.'!$E$5:$E$484))</f>
        <v>0</v>
      </c>
      <c r="O82" s="12">
        <f t="shared" si="14"/>
        <v>0</v>
      </c>
      <c r="P82" s="95">
        <f t="shared" si="13"/>
        <v>0</v>
      </c>
    </row>
    <row r="83" spans="1:16" ht="23.25" customHeight="1" x14ac:dyDescent="0.25">
      <c r="A83" s="40" t="s">
        <v>132</v>
      </c>
      <c r="B83" s="60" t="s">
        <v>171</v>
      </c>
      <c r="C83" s="11">
        <f>SUMPRODUCT((Diário!$E$4:$E$941='Analítico Cp.'!$B83)*(Diário!$C$4:$C$941&gt;=C$4)*(Diário!$C$4:$C$941&lt;=EOMONTH(C$4,0))*(Diário!$F$4:$F$941))
+SUMPRODUCT(('Comp.'!$D$5:$D$484=$B83)*('Comp.'!$B$5:$B$484&gt;=C$4)*('Comp.'!$B$5:$B$484&lt;=EOMONTH(C$4,0))*('Comp.'!$E$5:$E$484))</f>
        <v>0</v>
      </c>
      <c r="D83" s="11">
        <f>SUMPRODUCT((Diário!$E$4:$E$941='Analítico Cp.'!$B83)*(Diário!$C$4:$C$941&gt;=D$4)*(Diário!$C$4:$C$941&lt;=EOMONTH(D$4,0))*(Diário!$F$4:$F$941))
+SUMPRODUCT(('Comp.'!$D$5:$D$484=$B83)*('Comp.'!$B$5:$B$484&gt;=D$4)*('Comp.'!$B$5:$B$484&lt;=EOMONTH(D$4,0))*('Comp.'!$E$5:$E$484))</f>
        <v>0</v>
      </c>
      <c r="E83" s="11">
        <f>SUMPRODUCT((Diário!$E$4:$E$941='Analítico Cp.'!$B83)*(Diário!$C$4:$C$941&gt;=E$4)*(Diário!$C$4:$C$941&lt;=EOMONTH(E$4,0))*(Diário!$F$4:$F$941))
+SUMPRODUCT(('Comp.'!$D$5:$D$484=$B83)*('Comp.'!$B$5:$B$484&gt;=E$4)*('Comp.'!$B$5:$B$484&lt;=EOMONTH(E$4,0))*('Comp.'!$E$5:$E$484))</f>
        <v>0</v>
      </c>
      <c r="F83" s="11">
        <f>SUMPRODUCT((Diário!$E$4:$E$941='Analítico Cp.'!$B83)*(Diário!$C$4:$C$941&gt;=F$4)*(Diário!$C$4:$C$941&lt;=EOMONTH(F$4,0))*(Diário!$F$4:$F$941))
+SUMPRODUCT(('Comp.'!$D$5:$D$484=$B83)*('Comp.'!$B$5:$B$484&gt;=F$4)*('Comp.'!$B$5:$B$484&lt;=EOMONTH(F$4,0))*('Comp.'!$E$5:$E$484))</f>
        <v>0</v>
      </c>
      <c r="G83" s="11">
        <f>SUMPRODUCT((Diário!$E$4:$E$941='Analítico Cp.'!$B83)*(Diário!$C$4:$C$941&gt;=G$4)*(Diário!$C$4:$C$941&lt;=EOMONTH(G$4,0))*(Diário!$F$4:$F$941))
+SUMPRODUCT(('Comp.'!$D$5:$D$484=$B83)*('Comp.'!$B$5:$B$484&gt;=G$4)*('Comp.'!$B$5:$B$484&lt;=EOMONTH(G$4,0))*('Comp.'!$E$5:$E$484))</f>
        <v>0</v>
      </c>
      <c r="H83" s="11">
        <f>SUMPRODUCT((Diário!$E$4:$E$941='Analítico Cp.'!$B83)*(Diário!$C$4:$C$941&gt;=H$4)*(Diário!$C$4:$C$941&lt;=EOMONTH(H$4,0))*(Diário!$F$4:$F$941))
+SUMPRODUCT(('Comp.'!$D$5:$D$484=$B83)*('Comp.'!$B$5:$B$484&gt;=H$4)*('Comp.'!$B$5:$B$484&lt;=EOMONTH(H$4,0))*('Comp.'!$E$5:$E$484))</f>
        <v>0</v>
      </c>
      <c r="I83" s="11">
        <f>SUMPRODUCT((Diário!$E$4:$E$941='Analítico Cp.'!$B83)*(Diário!$C$4:$C$941&gt;=I$4)*(Diário!$C$4:$C$941&lt;=EOMONTH(I$4,0))*(Diário!$F$4:$F$941))
+SUMPRODUCT(('Comp.'!$D$5:$D$484=$B83)*('Comp.'!$B$5:$B$484&gt;=I$4)*('Comp.'!$B$5:$B$484&lt;=EOMONTH(I$4,0))*('Comp.'!$E$5:$E$484))</f>
        <v>0</v>
      </c>
      <c r="J83" s="11">
        <f>SUMPRODUCT((Diário!$E$4:$E$941='Analítico Cp.'!$B83)*(Diário!$C$4:$C$941&gt;=J$4)*(Diário!$C$4:$C$941&lt;=EOMONTH(J$4,0))*(Diário!$F$4:$F$941))
+SUMPRODUCT(('Comp.'!$D$5:$D$484=$B83)*('Comp.'!$B$5:$B$484&gt;=J$4)*('Comp.'!$B$5:$B$484&lt;=EOMONTH(J$4,0))*('Comp.'!$E$5:$E$484))</f>
        <v>0</v>
      </c>
      <c r="K83" s="11">
        <f>SUMPRODUCT((Diário!$E$4:$E$941='Analítico Cp.'!$B83)*(Diário!$C$4:$C$941&gt;=K$4)*(Diário!$C$4:$C$941&lt;=EOMONTH(K$4,0))*(Diário!$F$4:$F$941))
+SUMPRODUCT(('Comp.'!$D$5:$D$484=$B83)*('Comp.'!$B$5:$B$484&gt;=K$4)*('Comp.'!$B$5:$B$484&lt;=EOMONTH(K$4,0))*('Comp.'!$E$5:$E$484))</f>
        <v>0</v>
      </c>
      <c r="L83" s="11">
        <f>SUMPRODUCT((Diário!$E$4:$E$941='Analítico Cp.'!$B83)*(Diário!$C$4:$C$941&gt;=L$4)*(Diário!$C$4:$C$941&lt;=EOMONTH(L$4,0))*(Diário!$F$4:$F$941))
+SUMPRODUCT(('Comp.'!$D$5:$D$484=$B83)*('Comp.'!$B$5:$B$484&gt;=L$4)*('Comp.'!$B$5:$B$484&lt;=EOMONTH(L$4,0))*('Comp.'!$E$5:$E$484))</f>
        <v>0</v>
      </c>
      <c r="M83" s="11">
        <f>SUMPRODUCT((Diário!$E$4:$E$941='Analítico Cp.'!$B83)*(Diário!$C$4:$C$941&gt;=M$4)*(Diário!$C$4:$C$941&lt;=EOMONTH(M$4,0))*(Diário!$F$4:$F$941))
+SUMPRODUCT(('Comp.'!$D$5:$D$484=$B83)*('Comp.'!$B$5:$B$484&gt;=M$4)*('Comp.'!$B$5:$B$484&lt;=EOMONTH(M$4,0))*('Comp.'!$E$5:$E$484))</f>
        <v>0</v>
      </c>
      <c r="N83" s="11">
        <f>SUMPRODUCT((Diário!$E$4:$E$941='Analítico Cp.'!$B83)*(Diário!$C$4:$C$941&gt;=N$4)*(Diário!$C$4:$C$941&lt;=EOMONTH(N$4,0))*(Diário!$F$4:$F$941))
+SUMPRODUCT(('Comp.'!$D$5:$D$484=$B83)*('Comp.'!$B$5:$B$484&gt;=N$4)*('Comp.'!$B$5:$B$484&lt;=EOMONTH(N$4,0))*('Comp.'!$E$5:$E$484))</f>
        <v>0</v>
      </c>
      <c r="O83" s="12">
        <f t="shared" si="14"/>
        <v>0</v>
      </c>
      <c r="P83" s="95">
        <f t="shared" si="13"/>
        <v>0</v>
      </c>
    </row>
    <row r="84" spans="1:16" ht="23.25" customHeight="1" x14ac:dyDescent="0.25">
      <c r="A84" s="40" t="s">
        <v>133</v>
      </c>
      <c r="B84" s="60" t="s">
        <v>76</v>
      </c>
      <c r="C84" s="11">
        <f>SUMPRODUCT((Diário!$E$4:$E$941='Analítico Cp.'!$B84)*(Diário!$C$4:$C$941&gt;=C$4)*(Diário!$C$4:$C$941&lt;=EOMONTH(C$4,0))*(Diário!$F$4:$F$941))
+SUMPRODUCT(('Comp.'!$D$5:$D$484=$B84)*('Comp.'!$B$5:$B$484&gt;=C$4)*('Comp.'!$B$5:$B$484&lt;=EOMONTH(C$4,0))*('Comp.'!$E$5:$E$484))</f>
        <v>0</v>
      </c>
      <c r="D84" s="11">
        <f>SUMPRODUCT((Diário!$E$4:$E$941='Analítico Cp.'!$B84)*(Diário!$C$4:$C$941&gt;=D$4)*(Diário!$C$4:$C$941&lt;=EOMONTH(D$4,0))*(Diário!$F$4:$F$941))
+SUMPRODUCT(('Comp.'!$D$5:$D$484=$B84)*('Comp.'!$B$5:$B$484&gt;=D$4)*('Comp.'!$B$5:$B$484&lt;=EOMONTH(D$4,0))*('Comp.'!$E$5:$E$484))</f>
        <v>0</v>
      </c>
      <c r="E84" s="11">
        <f>SUMPRODUCT((Diário!$E$4:$E$941='Analítico Cp.'!$B84)*(Diário!$C$4:$C$941&gt;=E$4)*(Diário!$C$4:$C$941&lt;=EOMONTH(E$4,0))*(Diário!$F$4:$F$941))
+SUMPRODUCT(('Comp.'!$D$5:$D$484=$B84)*('Comp.'!$B$5:$B$484&gt;=E$4)*('Comp.'!$B$5:$B$484&lt;=EOMONTH(E$4,0))*('Comp.'!$E$5:$E$484))</f>
        <v>0</v>
      </c>
      <c r="F84" s="11">
        <f>SUMPRODUCT((Diário!$E$4:$E$941='Analítico Cp.'!$B84)*(Diário!$C$4:$C$941&gt;=F$4)*(Diário!$C$4:$C$941&lt;=EOMONTH(F$4,0))*(Diário!$F$4:$F$941))
+SUMPRODUCT(('Comp.'!$D$5:$D$484=$B84)*('Comp.'!$B$5:$B$484&gt;=F$4)*('Comp.'!$B$5:$B$484&lt;=EOMONTH(F$4,0))*('Comp.'!$E$5:$E$484))</f>
        <v>0</v>
      </c>
      <c r="G84" s="11">
        <f>SUMPRODUCT((Diário!$E$4:$E$941='Analítico Cp.'!$B84)*(Diário!$C$4:$C$941&gt;=G$4)*(Diário!$C$4:$C$941&lt;=EOMONTH(G$4,0))*(Diário!$F$4:$F$941))
+SUMPRODUCT(('Comp.'!$D$5:$D$484=$B84)*('Comp.'!$B$5:$B$484&gt;=G$4)*('Comp.'!$B$5:$B$484&lt;=EOMONTH(G$4,0))*('Comp.'!$E$5:$E$484))</f>
        <v>0</v>
      </c>
      <c r="H84" s="11">
        <f>SUMPRODUCT((Diário!$E$4:$E$941='Analítico Cp.'!$B84)*(Diário!$C$4:$C$941&gt;=H$4)*(Diário!$C$4:$C$941&lt;=EOMONTH(H$4,0))*(Diário!$F$4:$F$941))
+SUMPRODUCT(('Comp.'!$D$5:$D$484=$B84)*('Comp.'!$B$5:$B$484&gt;=H$4)*('Comp.'!$B$5:$B$484&lt;=EOMONTH(H$4,0))*('Comp.'!$E$5:$E$484))</f>
        <v>0</v>
      </c>
      <c r="I84" s="11">
        <f>SUMPRODUCT((Diário!$E$4:$E$941='Analítico Cp.'!$B84)*(Diário!$C$4:$C$941&gt;=I$4)*(Diário!$C$4:$C$941&lt;=EOMONTH(I$4,0))*(Diário!$F$4:$F$941))
+SUMPRODUCT(('Comp.'!$D$5:$D$484=$B84)*('Comp.'!$B$5:$B$484&gt;=I$4)*('Comp.'!$B$5:$B$484&lt;=EOMONTH(I$4,0))*('Comp.'!$E$5:$E$484))</f>
        <v>0</v>
      </c>
      <c r="J84" s="11">
        <f>SUMPRODUCT((Diário!$E$4:$E$941='Analítico Cp.'!$B84)*(Diário!$C$4:$C$941&gt;=J$4)*(Diário!$C$4:$C$941&lt;=EOMONTH(J$4,0))*(Diário!$F$4:$F$941))
+SUMPRODUCT(('Comp.'!$D$5:$D$484=$B84)*('Comp.'!$B$5:$B$484&gt;=J$4)*('Comp.'!$B$5:$B$484&lt;=EOMONTH(J$4,0))*('Comp.'!$E$5:$E$484))</f>
        <v>0</v>
      </c>
      <c r="K84" s="11">
        <f>SUMPRODUCT((Diário!$E$4:$E$941='Analítico Cp.'!$B84)*(Diário!$C$4:$C$941&gt;=K$4)*(Diário!$C$4:$C$941&lt;=EOMONTH(K$4,0))*(Diário!$F$4:$F$941))
+SUMPRODUCT(('Comp.'!$D$5:$D$484=$B84)*('Comp.'!$B$5:$B$484&gt;=K$4)*('Comp.'!$B$5:$B$484&lt;=EOMONTH(K$4,0))*('Comp.'!$E$5:$E$484))</f>
        <v>0</v>
      </c>
      <c r="L84" s="11">
        <f>SUMPRODUCT((Diário!$E$4:$E$941='Analítico Cp.'!$B84)*(Diário!$C$4:$C$941&gt;=L$4)*(Diário!$C$4:$C$941&lt;=EOMONTH(L$4,0))*(Diário!$F$4:$F$941))
+SUMPRODUCT(('Comp.'!$D$5:$D$484=$B84)*('Comp.'!$B$5:$B$484&gt;=L$4)*('Comp.'!$B$5:$B$484&lt;=EOMONTH(L$4,0))*('Comp.'!$E$5:$E$484))</f>
        <v>0</v>
      </c>
      <c r="M84" s="11">
        <f>SUMPRODUCT((Diário!$E$4:$E$941='Analítico Cp.'!$B84)*(Diário!$C$4:$C$941&gt;=M$4)*(Diário!$C$4:$C$941&lt;=EOMONTH(M$4,0))*(Diário!$F$4:$F$941))
+SUMPRODUCT(('Comp.'!$D$5:$D$484=$B84)*('Comp.'!$B$5:$B$484&gt;=M$4)*('Comp.'!$B$5:$B$484&lt;=EOMONTH(M$4,0))*('Comp.'!$E$5:$E$484))</f>
        <v>0</v>
      </c>
      <c r="N84" s="11">
        <f>SUMPRODUCT((Diário!$E$4:$E$941='Analítico Cp.'!$B84)*(Diário!$C$4:$C$941&gt;=N$4)*(Diário!$C$4:$C$941&lt;=EOMONTH(N$4,0))*(Diário!$F$4:$F$941))
+SUMPRODUCT(('Comp.'!$D$5:$D$484=$B84)*('Comp.'!$B$5:$B$484&gt;=N$4)*('Comp.'!$B$5:$B$484&lt;=EOMONTH(N$4,0))*('Comp.'!$E$5:$E$484))</f>
        <v>0</v>
      </c>
      <c r="O84" s="12">
        <f t="shared" si="14"/>
        <v>0</v>
      </c>
      <c r="P84" s="95">
        <f t="shared" si="13"/>
        <v>0</v>
      </c>
    </row>
    <row r="85" spans="1:16" ht="23.25" customHeight="1" x14ac:dyDescent="0.25">
      <c r="A85" s="40" t="s">
        <v>134</v>
      </c>
      <c r="B85" s="60" t="s">
        <v>72</v>
      </c>
      <c r="C85" s="11">
        <f>SUMPRODUCT((Diário!$E$4:$E$941='Analítico Cp.'!$B85)*(Diário!$C$4:$C$941&gt;=C$4)*(Diário!$C$4:$C$941&lt;=EOMONTH(C$4,0))*(Diário!$F$4:$F$941))
+SUMPRODUCT(('Comp.'!$D$5:$D$484=$B85)*('Comp.'!$B$5:$B$484&gt;=C$4)*('Comp.'!$B$5:$B$484&lt;=EOMONTH(C$4,0))*('Comp.'!$E$5:$E$484))</f>
        <v>0</v>
      </c>
      <c r="D85" s="11">
        <f>SUMPRODUCT((Diário!$E$4:$E$941='Analítico Cp.'!$B85)*(Diário!$C$4:$C$941&gt;=D$4)*(Diário!$C$4:$C$941&lt;=EOMONTH(D$4,0))*(Diário!$F$4:$F$941))
+SUMPRODUCT(('Comp.'!$D$5:$D$484=$B85)*('Comp.'!$B$5:$B$484&gt;=D$4)*('Comp.'!$B$5:$B$484&lt;=EOMONTH(D$4,0))*('Comp.'!$E$5:$E$484))</f>
        <v>0</v>
      </c>
      <c r="E85" s="11">
        <f>SUMPRODUCT((Diário!$E$4:$E$941='Analítico Cp.'!$B85)*(Diário!$C$4:$C$941&gt;=E$4)*(Diário!$C$4:$C$941&lt;=EOMONTH(E$4,0))*(Diário!$F$4:$F$941))
+SUMPRODUCT(('Comp.'!$D$5:$D$484=$B85)*('Comp.'!$B$5:$B$484&gt;=E$4)*('Comp.'!$B$5:$B$484&lt;=EOMONTH(E$4,0))*('Comp.'!$E$5:$E$484))</f>
        <v>0</v>
      </c>
      <c r="F85" s="11">
        <f>SUMPRODUCT((Diário!$E$4:$E$941='Analítico Cp.'!$B85)*(Diário!$C$4:$C$941&gt;=F$4)*(Diário!$C$4:$C$941&lt;=EOMONTH(F$4,0))*(Diário!$F$4:$F$941))
+SUMPRODUCT(('Comp.'!$D$5:$D$484=$B85)*('Comp.'!$B$5:$B$484&gt;=F$4)*('Comp.'!$B$5:$B$484&lt;=EOMONTH(F$4,0))*('Comp.'!$E$5:$E$484))</f>
        <v>0</v>
      </c>
      <c r="G85" s="11">
        <f>SUMPRODUCT((Diário!$E$4:$E$941='Analítico Cp.'!$B85)*(Diário!$C$4:$C$941&gt;=G$4)*(Diário!$C$4:$C$941&lt;=EOMONTH(G$4,0))*(Diário!$F$4:$F$941))
+SUMPRODUCT(('Comp.'!$D$5:$D$484=$B85)*('Comp.'!$B$5:$B$484&gt;=G$4)*('Comp.'!$B$5:$B$484&lt;=EOMONTH(G$4,0))*('Comp.'!$E$5:$E$484))</f>
        <v>0</v>
      </c>
      <c r="H85" s="11">
        <f>SUMPRODUCT((Diário!$E$4:$E$941='Analítico Cp.'!$B85)*(Diário!$C$4:$C$941&gt;=H$4)*(Diário!$C$4:$C$941&lt;=EOMONTH(H$4,0))*(Diário!$F$4:$F$941))
+SUMPRODUCT(('Comp.'!$D$5:$D$484=$B85)*('Comp.'!$B$5:$B$484&gt;=H$4)*('Comp.'!$B$5:$B$484&lt;=EOMONTH(H$4,0))*('Comp.'!$E$5:$E$484))</f>
        <v>0</v>
      </c>
      <c r="I85" s="11">
        <f>SUMPRODUCT((Diário!$E$4:$E$941='Analítico Cp.'!$B85)*(Diário!$C$4:$C$941&gt;=I$4)*(Diário!$C$4:$C$941&lt;=EOMONTH(I$4,0))*(Diário!$F$4:$F$941))
+SUMPRODUCT(('Comp.'!$D$5:$D$484=$B85)*('Comp.'!$B$5:$B$484&gt;=I$4)*('Comp.'!$B$5:$B$484&lt;=EOMONTH(I$4,0))*('Comp.'!$E$5:$E$484))</f>
        <v>0</v>
      </c>
      <c r="J85" s="11">
        <f>SUMPRODUCT((Diário!$E$4:$E$941='Analítico Cp.'!$B85)*(Diário!$C$4:$C$941&gt;=J$4)*(Diário!$C$4:$C$941&lt;=EOMONTH(J$4,0))*(Diário!$F$4:$F$941))
+SUMPRODUCT(('Comp.'!$D$5:$D$484=$B85)*('Comp.'!$B$5:$B$484&gt;=J$4)*('Comp.'!$B$5:$B$484&lt;=EOMONTH(J$4,0))*('Comp.'!$E$5:$E$484))</f>
        <v>0</v>
      </c>
      <c r="K85" s="11">
        <f>SUMPRODUCT((Diário!$E$4:$E$941='Analítico Cp.'!$B85)*(Diário!$C$4:$C$941&gt;=K$4)*(Diário!$C$4:$C$941&lt;=EOMONTH(K$4,0))*(Diário!$F$4:$F$941))
+SUMPRODUCT(('Comp.'!$D$5:$D$484=$B85)*('Comp.'!$B$5:$B$484&gt;=K$4)*('Comp.'!$B$5:$B$484&lt;=EOMONTH(K$4,0))*('Comp.'!$E$5:$E$484))</f>
        <v>0</v>
      </c>
      <c r="L85" s="11">
        <f>SUMPRODUCT((Diário!$E$4:$E$941='Analítico Cp.'!$B85)*(Diário!$C$4:$C$941&gt;=L$4)*(Diário!$C$4:$C$941&lt;=EOMONTH(L$4,0))*(Diário!$F$4:$F$941))
+SUMPRODUCT(('Comp.'!$D$5:$D$484=$B85)*('Comp.'!$B$5:$B$484&gt;=L$4)*('Comp.'!$B$5:$B$484&lt;=EOMONTH(L$4,0))*('Comp.'!$E$5:$E$484))</f>
        <v>0</v>
      </c>
      <c r="M85" s="11">
        <f>SUMPRODUCT((Diário!$E$4:$E$941='Analítico Cp.'!$B85)*(Diário!$C$4:$C$941&gt;=M$4)*(Diário!$C$4:$C$941&lt;=EOMONTH(M$4,0))*(Diário!$F$4:$F$941))
+SUMPRODUCT(('Comp.'!$D$5:$D$484=$B85)*('Comp.'!$B$5:$B$484&gt;=M$4)*('Comp.'!$B$5:$B$484&lt;=EOMONTH(M$4,0))*('Comp.'!$E$5:$E$484))</f>
        <v>0</v>
      </c>
      <c r="N85" s="11">
        <f>SUMPRODUCT((Diário!$E$4:$E$941='Analítico Cp.'!$B85)*(Diário!$C$4:$C$941&gt;=N$4)*(Diário!$C$4:$C$941&lt;=EOMONTH(N$4,0))*(Diário!$F$4:$F$941))
+SUMPRODUCT(('Comp.'!$D$5:$D$484=$B85)*('Comp.'!$B$5:$B$484&gt;=N$4)*('Comp.'!$B$5:$B$484&lt;=EOMONTH(N$4,0))*('Comp.'!$E$5:$E$484))</f>
        <v>0</v>
      </c>
      <c r="O85" s="12">
        <f t="shared" si="14"/>
        <v>0</v>
      </c>
      <c r="P85" s="95">
        <f t="shared" si="13"/>
        <v>0</v>
      </c>
    </row>
    <row r="86" spans="1:16" ht="23.25" customHeight="1" x14ac:dyDescent="0.25">
      <c r="A86" s="40" t="s">
        <v>135</v>
      </c>
      <c r="B86" s="60" t="s">
        <v>159</v>
      </c>
      <c r="C86" s="11">
        <f>SUMPRODUCT((Diário!$E$4:$E$941='Analítico Cp.'!$B86)*(Diário!$C$4:$C$941&gt;=C$4)*(Diário!$C$4:$C$941&lt;=EOMONTH(C$4,0))*(Diário!$F$4:$F$941))
+SUMPRODUCT(('Comp.'!$D$5:$D$484=$B86)*('Comp.'!$B$5:$B$484&gt;=C$4)*('Comp.'!$B$5:$B$484&lt;=EOMONTH(C$4,0))*('Comp.'!$E$5:$E$484))</f>
        <v>0</v>
      </c>
      <c r="D86" s="11">
        <f>SUMPRODUCT((Diário!$E$4:$E$941='Analítico Cp.'!$B86)*(Diário!$C$4:$C$941&gt;=D$4)*(Diário!$C$4:$C$941&lt;=EOMONTH(D$4,0))*(Diário!$F$4:$F$941))
+SUMPRODUCT(('Comp.'!$D$5:$D$484=$B86)*('Comp.'!$B$5:$B$484&gt;=D$4)*('Comp.'!$B$5:$B$484&lt;=EOMONTH(D$4,0))*('Comp.'!$E$5:$E$484))</f>
        <v>0</v>
      </c>
      <c r="E86" s="11">
        <f>SUMPRODUCT((Diário!$E$4:$E$941='Analítico Cp.'!$B86)*(Diário!$C$4:$C$941&gt;=E$4)*(Diário!$C$4:$C$941&lt;=EOMONTH(E$4,0))*(Diário!$F$4:$F$941))
+SUMPRODUCT(('Comp.'!$D$5:$D$484=$B86)*('Comp.'!$B$5:$B$484&gt;=E$4)*('Comp.'!$B$5:$B$484&lt;=EOMONTH(E$4,0))*('Comp.'!$E$5:$E$484))</f>
        <v>0</v>
      </c>
      <c r="F86" s="11">
        <f>SUMPRODUCT((Diário!$E$4:$E$941='Analítico Cp.'!$B86)*(Diário!$C$4:$C$941&gt;=F$4)*(Diário!$C$4:$C$941&lt;=EOMONTH(F$4,0))*(Diário!$F$4:$F$941))
+SUMPRODUCT(('Comp.'!$D$5:$D$484=$B86)*('Comp.'!$B$5:$B$484&gt;=F$4)*('Comp.'!$B$5:$B$484&lt;=EOMONTH(F$4,0))*('Comp.'!$E$5:$E$484))</f>
        <v>0</v>
      </c>
      <c r="G86" s="11">
        <f>SUMPRODUCT((Diário!$E$4:$E$941='Analítico Cp.'!$B86)*(Diário!$C$4:$C$941&gt;=G$4)*(Diário!$C$4:$C$941&lt;=EOMONTH(G$4,0))*(Diário!$F$4:$F$941))
+SUMPRODUCT(('Comp.'!$D$5:$D$484=$B86)*('Comp.'!$B$5:$B$484&gt;=G$4)*('Comp.'!$B$5:$B$484&lt;=EOMONTH(G$4,0))*('Comp.'!$E$5:$E$484))</f>
        <v>0</v>
      </c>
      <c r="H86" s="11">
        <f>SUMPRODUCT((Diário!$E$4:$E$941='Analítico Cp.'!$B86)*(Diário!$C$4:$C$941&gt;=H$4)*(Diário!$C$4:$C$941&lt;=EOMONTH(H$4,0))*(Diário!$F$4:$F$941))
+SUMPRODUCT(('Comp.'!$D$5:$D$484=$B86)*('Comp.'!$B$5:$B$484&gt;=H$4)*('Comp.'!$B$5:$B$484&lt;=EOMONTH(H$4,0))*('Comp.'!$E$5:$E$484))</f>
        <v>0</v>
      </c>
      <c r="I86" s="11">
        <f>SUMPRODUCT((Diário!$E$4:$E$941='Analítico Cp.'!$B86)*(Diário!$C$4:$C$941&gt;=I$4)*(Diário!$C$4:$C$941&lt;=EOMONTH(I$4,0))*(Diário!$F$4:$F$941))
+SUMPRODUCT(('Comp.'!$D$5:$D$484=$B86)*('Comp.'!$B$5:$B$484&gt;=I$4)*('Comp.'!$B$5:$B$484&lt;=EOMONTH(I$4,0))*('Comp.'!$E$5:$E$484))</f>
        <v>0</v>
      </c>
      <c r="J86" s="11">
        <f>SUMPRODUCT((Diário!$E$4:$E$941='Analítico Cp.'!$B86)*(Diário!$C$4:$C$941&gt;=J$4)*(Diário!$C$4:$C$941&lt;=EOMONTH(J$4,0))*(Diário!$F$4:$F$941))
+SUMPRODUCT(('Comp.'!$D$5:$D$484=$B86)*('Comp.'!$B$5:$B$484&gt;=J$4)*('Comp.'!$B$5:$B$484&lt;=EOMONTH(J$4,0))*('Comp.'!$E$5:$E$484))</f>
        <v>0</v>
      </c>
      <c r="K86" s="11">
        <f>SUMPRODUCT((Diário!$E$4:$E$941='Analítico Cp.'!$B86)*(Diário!$C$4:$C$941&gt;=K$4)*(Diário!$C$4:$C$941&lt;=EOMONTH(K$4,0))*(Diário!$F$4:$F$941))
+SUMPRODUCT(('Comp.'!$D$5:$D$484=$B86)*('Comp.'!$B$5:$B$484&gt;=K$4)*('Comp.'!$B$5:$B$484&lt;=EOMONTH(K$4,0))*('Comp.'!$E$5:$E$484))</f>
        <v>0</v>
      </c>
      <c r="L86" s="11">
        <f>SUMPRODUCT((Diário!$E$4:$E$941='Analítico Cp.'!$B86)*(Diário!$C$4:$C$941&gt;=L$4)*(Diário!$C$4:$C$941&lt;=EOMONTH(L$4,0))*(Diário!$F$4:$F$941))
+SUMPRODUCT(('Comp.'!$D$5:$D$484=$B86)*('Comp.'!$B$5:$B$484&gt;=L$4)*('Comp.'!$B$5:$B$484&lt;=EOMONTH(L$4,0))*('Comp.'!$E$5:$E$484))</f>
        <v>0</v>
      </c>
      <c r="M86" s="11">
        <f>SUMPRODUCT((Diário!$E$4:$E$941='Analítico Cp.'!$B86)*(Diário!$C$4:$C$941&gt;=M$4)*(Diário!$C$4:$C$941&lt;=EOMONTH(M$4,0))*(Diário!$F$4:$F$941))
+SUMPRODUCT(('Comp.'!$D$5:$D$484=$B86)*('Comp.'!$B$5:$B$484&gt;=M$4)*('Comp.'!$B$5:$B$484&lt;=EOMONTH(M$4,0))*('Comp.'!$E$5:$E$484))</f>
        <v>0</v>
      </c>
      <c r="N86" s="11">
        <f>SUMPRODUCT((Diário!$E$4:$E$941='Analítico Cp.'!$B86)*(Diário!$C$4:$C$941&gt;=N$4)*(Diário!$C$4:$C$941&lt;=EOMONTH(N$4,0))*(Diário!$F$4:$F$941))
+SUMPRODUCT(('Comp.'!$D$5:$D$484=$B86)*('Comp.'!$B$5:$B$484&gt;=N$4)*('Comp.'!$B$5:$B$484&lt;=EOMONTH(N$4,0))*('Comp.'!$E$5:$E$484))</f>
        <v>0</v>
      </c>
      <c r="O86" s="12">
        <f t="shared" si="14"/>
        <v>0</v>
      </c>
      <c r="P86" s="95">
        <f t="shared" si="13"/>
        <v>0</v>
      </c>
    </row>
    <row r="87" spans="1:16" ht="23.25" customHeight="1" x14ac:dyDescent="0.25">
      <c r="A87" s="40" t="s">
        <v>136</v>
      </c>
      <c r="B87" s="60" t="s">
        <v>52</v>
      </c>
      <c r="C87" s="11">
        <f>SUMPRODUCT((Diário!$E$4:$E$941='Analítico Cp.'!$B87)*(Diário!$C$4:$C$941&gt;=C$4)*(Diário!$C$4:$C$941&lt;=EOMONTH(C$4,0))*(Diário!$F$4:$F$941))
+SUMPRODUCT(('Comp.'!$D$5:$D$484=$B87)*('Comp.'!$B$5:$B$484&gt;=C$4)*('Comp.'!$B$5:$B$484&lt;=EOMONTH(C$4,0))*('Comp.'!$E$5:$E$484))</f>
        <v>0</v>
      </c>
      <c r="D87" s="11">
        <f>SUMPRODUCT((Diário!$E$4:$E$941='Analítico Cp.'!$B87)*(Diário!$C$4:$C$941&gt;=D$4)*(Diário!$C$4:$C$941&lt;=EOMONTH(D$4,0))*(Diário!$F$4:$F$941))
+SUMPRODUCT(('Comp.'!$D$5:$D$484=$B87)*('Comp.'!$B$5:$B$484&gt;=D$4)*('Comp.'!$B$5:$B$484&lt;=EOMONTH(D$4,0))*('Comp.'!$E$5:$E$484))</f>
        <v>0</v>
      </c>
      <c r="E87" s="11">
        <f>SUMPRODUCT((Diário!$E$4:$E$941='Analítico Cp.'!$B87)*(Diário!$C$4:$C$941&gt;=E$4)*(Diário!$C$4:$C$941&lt;=EOMONTH(E$4,0))*(Diário!$F$4:$F$941))
+SUMPRODUCT(('Comp.'!$D$5:$D$484=$B87)*('Comp.'!$B$5:$B$484&gt;=E$4)*('Comp.'!$B$5:$B$484&lt;=EOMONTH(E$4,0))*('Comp.'!$E$5:$E$484))</f>
        <v>0</v>
      </c>
      <c r="F87" s="11">
        <f>SUMPRODUCT((Diário!$E$4:$E$941='Analítico Cp.'!$B87)*(Diário!$C$4:$C$941&gt;=F$4)*(Diário!$C$4:$C$941&lt;=EOMONTH(F$4,0))*(Diário!$F$4:$F$941))
+SUMPRODUCT(('Comp.'!$D$5:$D$484=$B87)*('Comp.'!$B$5:$B$484&gt;=F$4)*('Comp.'!$B$5:$B$484&lt;=EOMONTH(F$4,0))*('Comp.'!$E$5:$E$484))</f>
        <v>0</v>
      </c>
      <c r="G87" s="11">
        <f>SUMPRODUCT((Diário!$E$4:$E$941='Analítico Cp.'!$B87)*(Diário!$C$4:$C$941&gt;=G$4)*(Diário!$C$4:$C$941&lt;=EOMONTH(G$4,0))*(Diário!$F$4:$F$941))
+SUMPRODUCT(('Comp.'!$D$5:$D$484=$B87)*('Comp.'!$B$5:$B$484&gt;=G$4)*('Comp.'!$B$5:$B$484&lt;=EOMONTH(G$4,0))*('Comp.'!$E$5:$E$484))</f>
        <v>0</v>
      </c>
      <c r="H87" s="11">
        <f>SUMPRODUCT((Diário!$E$4:$E$941='Analítico Cp.'!$B87)*(Diário!$C$4:$C$941&gt;=H$4)*(Diário!$C$4:$C$941&lt;=EOMONTH(H$4,0))*(Diário!$F$4:$F$941))
+SUMPRODUCT(('Comp.'!$D$5:$D$484=$B87)*('Comp.'!$B$5:$B$484&gt;=H$4)*('Comp.'!$B$5:$B$484&lt;=EOMONTH(H$4,0))*('Comp.'!$E$5:$E$484))</f>
        <v>0</v>
      </c>
      <c r="I87" s="11">
        <f>SUMPRODUCT((Diário!$E$4:$E$941='Analítico Cp.'!$B87)*(Diário!$C$4:$C$941&gt;=I$4)*(Diário!$C$4:$C$941&lt;=EOMONTH(I$4,0))*(Diário!$F$4:$F$941))
+SUMPRODUCT(('Comp.'!$D$5:$D$484=$B87)*('Comp.'!$B$5:$B$484&gt;=I$4)*('Comp.'!$B$5:$B$484&lt;=EOMONTH(I$4,0))*('Comp.'!$E$5:$E$484))</f>
        <v>0</v>
      </c>
      <c r="J87" s="11">
        <f>SUMPRODUCT((Diário!$E$4:$E$941='Analítico Cp.'!$B87)*(Diário!$C$4:$C$941&gt;=J$4)*(Diário!$C$4:$C$941&lt;=EOMONTH(J$4,0))*(Diário!$F$4:$F$941))
+SUMPRODUCT(('Comp.'!$D$5:$D$484=$B87)*('Comp.'!$B$5:$B$484&gt;=J$4)*('Comp.'!$B$5:$B$484&lt;=EOMONTH(J$4,0))*('Comp.'!$E$5:$E$484))</f>
        <v>0</v>
      </c>
      <c r="K87" s="11">
        <f>SUMPRODUCT((Diário!$E$4:$E$941='Analítico Cp.'!$B87)*(Diário!$C$4:$C$941&gt;=K$4)*(Diário!$C$4:$C$941&lt;=EOMONTH(K$4,0))*(Diário!$F$4:$F$941))
+SUMPRODUCT(('Comp.'!$D$5:$D$484=$B87)*('Comp.'!$B$5:$B$484&gt;=K$4)*('Comp.'!$B$5:$B$484&lt;=EOMONTH(K$4,0))*('Comp.'!$E$5:$E$484))</f>
        <v>0</v>
      </c>
      <c r="L87" s="11">
        <f>SUMPRODUCT((Diário!$E$4:$E$941='Analítico Cp.'!$B87)*(Diário!$C$4:$C$941&gt;=L$4)*(Diário!$C$4:$C$941&lt;=EOMONTH(L$4,0))*(Diário!$F$4:$F$941))
+SUMPRODUCT(('Comp.'!$D$5:$D$484=$B87)*('Comp.'!$B$5:$B$484&gt;=L$4)*('Comp.'!$B$5:$B$484&lt;=EOMONTH(L$4,0))*('Comp.'!$E$5:$E$484))</f>
        <v>0</v>
      </c>
      <c r="M87" s="11">
        <f>SUMPRODUCT((Diário!$E$4:$E$941='Analítico Cp.'!$B87)*(Diário!$C$4:$C$941&gt;=M$4)*(Diário!$C$4:$C$941&lt;=EOMONTH(M$4,0))*(Diário!$F$4:$F$941))
+SUMPRODUCT(('Comp.'!$D$5:$D$484=$B87)*('Comp.'!$B$5:$B$484&gt;=M$4)*('Comp.'!$B$5:$B$484&lt;=EOMONTH(M$4,0))*('Comp.'!$E$5:$E$484))</f>
        <v>0</v>
      </c>
      <c r="N87" s="11">
        <f>SUMPRODUCT((Diário!$E$4:$E$941='Analítico Cp.'!$B87)*(Diário!$C$4:$C$941&gt;=N$4)*(Diário!$C$4:$C$941&lt;=EOMONTH(N$4,0))*(Diário!$F$4:$F$941))
+SUMPRODUCT(('Comp.'!$D$5:$D$484=$B87)*('Comp.'!$B$5:$B$484&gt;=N$4)*('Comp.'!$B$5:$B$484&lt;=EOMONTH(N$4,0))*('Comp.'!$E$5:$E$484))</f>
        <v>0</v>
      </c>
      <c r="O87" s="12">
        <f t="shared" si="14"/>
        <v>0</v>
      </c>
      <c r="P87" s="95">
        <f t="shared" si="13"/>
        <v>0</v>
      </c>
    </row>
    <row r="88" spans="1:16" ht="23.25" customHeight="1" x14ac:dyDescent="0.25">
      <c r="A88" s="40" t="s">
        <v>137</v>
      </c>
      <c r="B88" s="60" t="s">
        <v>51</v>
      </c>
      <c r="C88" s="11">
        <f>SUMPRODUCT((Diário!$E$4:$E$941='Analítico Cp.'!$B88)*(Diário!$C$4:$C$941&gt;=C$4)*(Diário!$C$4:$C$941&lt;=EOMONTH(C$4,0))*(Diário!$F$4:$F$941))
+SUMPRODUCT(('Comp.'!$D$5:$D$484=$B88)*('Comp.'!$B$5:$B$484&gt;=C$4)*('Comp.'!$B$5:$B$484&lt;=EOMONTH(C$4,0))*('Comp.'!$E$5:$E$484))</f>
        <v>0</v>
      </c>
      <c r="D88" s="11">
        <f>SUMPRODUCT((Diário!$E$4:$E$941='Analítico Cp.'!$B88)*(Diário!$C$4:$C$941&gt;=D$4)*(Diário!$C$4:$C$941&lt;=EOMONTH(D$4,0))*(Diário!$F$4:$F$941))
+SUMPRODUCT(('Comp.'!$D$5:$D$484=$B88)*('Comp.'!$B$5:$B$484&gt;=D$4)*('Comp.'!$B$5:$B$484&lt;=EOMONTH(D$4,0))*('Comp.'!$E$5:$E$484))</f>
        <v>0</v>
      </c>
      <c r="E88" s="11">
        <f>SUMPRODUCT((Diário!$E$4:$E$941='Analítico Cp.'!$B88)*(Diário!$C$4:$C$941&gt;=E$4)*(Diário!$C$4:$C$941&lt;=EOMONTH(E$4,0))*(Diário!$F$4:$F$941))
+SUMPRODUCT(('Comp.'!$D$5:$D$484=$B88)*('Comp.'!$B$5:$B$484&gt;=E$4)*('Comp.'!$B$5:$B$484&lt;=EOMONTH(E$4,0))*('Comp.'!$E$5:$E$484))</f>
        <v>0</v>
      </c>
      <c r="F88" s="11">
        <f>SUMPRODUCT((Diário!$E$4:$E$941='Analítico Cp.'!$B88)*(Diário!$C$4:$C$941&gt;=F$4)*(Diário!$C$4:$C$941&lt;=EOMONTH(F$4,0))*(Diário!$F$4:$F$941))
+SUMPRODUCT(('Comp.'!$D$5:$D$484=$B88)*('Comp.'!$B$5:$B$484&gt;=F$4)*('Comp.'!$B$5:$B$484&lt;=EOMONTH(F$4,0))*('Comp.'!$E$5:$E$484))</f>
        <v>0</v>
      </c>
      <c r="G88" s="11">
        <f>SUMPRODUCT((Diário!$E$4:$E$941='Analítico Cp.'!$B88)*(Diário!$C$4:$C$941&gt;=G$4)*(Diário!$C$4:$C$941&lt;=EOMONTH(G$4,0))*(Diário!$F$4:$F$941))
+SUMPRODUCT(('Comp.'!$D$5:$D$484=$B88)*('Comp.'!$B$5:$B$484&gt;=G$4)*('Comp.'!$B$5:$B$484&lt;=EOMONTH(G$4,0))*('Comp.'!$E$5:$E$484))</f>
        <v>0</v>
      </c>
      <c r="H88" s="11">
        <f>SUMPRODUCT((Diário!$E$4:$E$941='Analítico Cp.'!$B88)*(Diário!$C$4:$C$941&gt;=H$4)*(Diário!$C$4:$C$941&lt;=EOMONTH(H$4,0))*(Diário!$F$4:$F$941))
+SUMPRODUCT(('Comp.'!$D$5:$D$484=$B88)*('Comp.'!$B$5:$B$484&gt;=H$4)*('Comp.'!$B$5:$B$484&lt;=EOMONTH(H$4,0))*('Comp.'!$E$5:$E$484))</f>
        <v>0</v>
      </c>
      <c r="I88" s="11">
        <f>SUMPRODUCT((Diário!$E$4:$E$941='Analítico Cp.'!$B88)*(Diário!$C$4:$C$941&gt;=I$4)*(Diário!$C$4:$C$941&lt;=EOMONTH(I$4,0))*(Diário!$F$4:$F$941))
+SUMPRODUCT(('Comp.'!$D$5:$D$484=$B88)*('Comp.'!$B$5:$B$484&gt;=I$4)*('Comp.'!$B$5:$B$484&lt;=EOMONTH(I$4,0))*('Comp.'!$E$5:$E$484))</f>
        <v>0</v>
      </c>
      <c r="J88" s="11">
        <f>SUMPRODUCT((Diário!$E$4:$E$941='Analítico Cp.'!$B88)*(Diário!$C$4:$C$941&gt;=J$4)*(Diário!$C$4:$C$941&lt;=EOMONTH(J$4,0))*(Diário!$F$4:$F$941))
+SUMPRODUCT(('Comp.'!$D$5:$D$484=$B88)*('Comp.'!$B$5:$B$484&gt;=J$4)*('Comp.'!$B$5:$B$484&lt;=EOMONTH(J$4,0))*('Comp.'!$E$5:$E$484))</f>
        <v>0</v>
      </c>
      <c r="K88" s="11">
        <f>SUMPRODUCT((Diário!$E$4:$E$941='Analítico Cp.'!$B88)*(Diário!$C$4:$C$941&gt;=K$4)*(Diário!$C$4:$C$941&lt;=EOMONTH(K$4,0))*(Diário!$F$4:$F$941))
+SUMPRODUCT(('Comp.'!$D$5:$D$484=$B88)*('Comp.'!$B$5:$B$484&gt;=K$4)*('Comp.'!$B$5:$B$484&lt;=EOMONTH(K$4,0))*('Comp.'!$E$5:$E$484))</f>
        <v>0</v>
      </c>
      <c r="L88" s="11">
        <f>SUMPRODUCT((Diário!$E$4:$E$941='Analítico Cp.'!$B88)*(Diário!$C$4:$C$941&gt;=L$4)*(Diário!$C$4:$C$941&lt;=EOMONTH(L$4,0))*(Diário!$F$4:$F$941))
+SUMPRODUCT(('Comp.'!$D$5:$D$484=$B88)*('Comp.'!$B$5:$B$484&gt;=L$4)*('Comp.'!$B$5:$B$484&lt;=EOMONTH(L$4,0))*('Comp.'!$E$5:$E$484))</f>
        <v>0</v>
      </c>
      <c r="M88" s="11">
        <f>SUMPRODUCT((Diário!$E$4:$E$941='Analítico Cp.'!$B88)*(Diário!$C$4:$C$941&gt;=M$4)*(Diário!$C$4:$C$941&lt;=EOMONTH(M$4,0))*(Diário!$F$4:$F$941))
+SUMPRODUCT(('Comp.'!$D$5:$D$484=$B88)*('Comp.'!$B$5:$B$484&gt;=M$4)*('Comp.'!$B$5:$B$484&lt;=EOMONTH(M$4,0))*('Comp.'!$E$5:$E$484))</f>
        <v>0</v>
      </c>
      <c r="N88" s="11">
        <f>SUMPRODUCT((Diário!$E$4:$E$941='Analítico Cp.'!$B88)*(Diário!$C$4:$C$941&gt;=N$4)*(Diário!$C$4:$C$941&lt;=EOMONTH(N$4,0))*(Diário!$F$4:$F$941))
+SUMPRODUCT(('Comp.'!$D$5:$D$484=$B88)*('Comp.'!$B$5:$B$484&gt;=N$4)*('Comp.'!$B$5:$B$484&lt;=EOMONTH(N$4,0))*('Comp.'!$E$5:$E$484))</f>
        <v>0</v>
      </c>
      <c r="O88" s="12">
        <f t="shared" si="14"/>
        <v>0</v>
      </c>
      <c r="P88" s="95">
        <f t="shared" si="13"/>
        <v>0</v>
      </c>
    </row>
    <row r="89" spans="1:16" ht="23.25" customHeight="1" x14ac:dyDescent="0.25">
      <c r="A89" s="40" t="s">
        <v>138</v>
      </c>
      <c r="B89" s="60" t="s">
        <v>61</v>
      </c>
      <c r="C89" s="11">
        <f>SUMPRODUCT((Diário!$E$4:$E$941='Analítico Cp.'!$B89)*(Diário!$C$4:$C$941&gt;=C$4)*(Diário!$C$4:$C$941&lt;=EOMONTH(C$4,0))*(Diário!$F$4:$F$941))
+SUMPRODUCT(('Comp.'!$D$5:$D$484=$B89)*('Comp.'!$B$5:$B$484&gt;=C$4)*('Comp.'!$B$5:$B$484&lt;=EOMONTH(C$4,0))*('Comp.'!$E$5:$E$484))</f>
        <v>0</v>
      </c>
      <c r="D89" s="11">
        <f>SUMPRODUCT((Diário!$E$4:$E$941='Analítico Cp.'!$B89)*(Diário!$C$4:$C$941&gt;=D$4)*(Diário!$C$4:$C$941&lt;=EOMONTH(D$4,0))*(Diário!$F$4:$F$941))
+SUMPRODUCT(('Comp.'!$D$5:$D$484=$B89)*('Comp.'!$B$5:$B$484&gt;=D$4)*('Comp.'!$B$5:$B$484&lt;=EOMONTH(D$4,0))*('Comp.'!$E$5:$E$484))</f>
        <v>0</v>
      </c>
      <c r="E89" s="11">
        <f>SUMPRODUCT((Diário!$E$4:$E$941='Analítico Cp.'!$B89)*(Diário!$C$4:$C$941&gt;=E$4)*(Diário!$C$4:$C$941&lt;=EOMONTH(E$4,0))*(Diário!$F$4:$F$941))
+SUMPRODUCT(('Comp.'!$D$5:$D$484=$B89)*('Comp.'!$B$5:$B$484&gt;=E$4)*('Comp.'!$B$5:$B$484&lt;=EOMONTH(E$4,0))*('Comp.'!$E$5:$E$484))</f>
        <v>0</v>
      </c>
      <c r="F89" s="11">
        <f>SUMPRODUCT((Diário!$E$4:$E$941='Analítico Cp.'!$B89)*(Diário!$C$4:$C$941&gt;=F$4)*(Diário!$C$4:$C$941&lt;=EOMONTH(F$4,0))*(Diário!$F$4:$F$941))
+SUMPRODUCT(('Comp.'!$D$5:$D$484=$B89)*('Comp.'!$B$5:$B$484&gt;=F$4)*('Comp.'!$B$5:$B$484&lt;=EOMONTH(F$4,0))*('Comp.'!$E$5:$E$484))</f>
        <v>0</v>
      </c>
      <c r="G89" s="11">
        <f>SUMPRODUCT((Diário!$E$4:$E$941='Analítico Cp.'!$B89)*(Diário!$C$4:$C$941&gt;=G$4)*(Diário!$C$4:$C$941&lt;=EOMONTH(G$4,0))*(Diário!$F$4:$F$941))
+SUMPRODUCT(('Comp.'!$D$5:$D$484=$B89)*('Comp.'!$B$5:$B$484&gt;=G$4)*('Comp.'!$B$5:$B$484&lt;=EOMONTH(G$4,0))*('Comp.'!$E$5:$E$484))</f>
        <v>0</v>
      </c>
      <c r="H89" s="11">
        <f>SUMPRODUCT((Diário!$E$4:$E$941='Analítico Cp.'!$B89)*(Diário!$C$4:$C$941&gt;=H$4)*(Diário!$C$4:$C$941&lt;=EOMONTH(H$4,0))*(Diário!$F$4:$F$941))
+SUMPRODUCT(('Comp.'!$D$5:$D$484=$B89)*('Comp.'!$B$5:$B$484&gt;=H$4)*('Comp.'!$B$5:$B$484&lt;=EOMONTH(H$4,0))*('Comp.'!$E$5:$E$484))</f>
        <v>0</v>
      </c>
      <c r="I89" s="11">
        <f>SUMPRODUCT((Diário!$E$4:$E$941='Analítico Cp.'!$B89)*(Diário!$C$4:$C$941&gt;=I$4)*(Diário!$C$4:$C$941&lt;=EOMONTH(I$4,0))*(Diário!$F$4:$F$941))
+SUMPRODUCT(('Comp.'!$D$5:$D$484=$B89)*('Comp.'!$B$5:$B$484&gt;=I$4)*('Comp.'!$B$5:$B$484&lt;=EOMONTH(I$4,0))*('Comp.'!$E$5:$E$484))</f>
        <v>0</v>
      </c>
      <c r="J89" s="11">
        <f>SUMPRODUCT((Diário!$E$4:$E$941='Analítico Cp.'!$B89)*(Diário!$C$4:$C$941&gt;=J$4)*(Diário!$C$4:$C$941&lt;=EOMONTH(J$4,0))*(Diário!$F$4:$F$941))
+SUMPRODUCT(('Comp.'!$D$5:$D$484=$B89)*('Comp.'!$B$5:$B$484&gt;=J$4)*('Comp.'!$B$5:$B$484&lt;=EOMONTH(J$4,0))*('Comp.'!$E$5:$E$484))</f>
        <v>0</v>
      </c>
      <c r="K89" s="11">
        <f>SUMPRODUCT((Diário!$E$4:$E$941='Analítico Cp.'!$B89)*(Diário!$C$4:$C$941&gt;=K$4)*(Diário!$C$4:$C$941&lt;=EOMONTH(K$4,0))*(Diário!$F$4:$F$941))
+SUMPRODUCT(('Comp.'!$D$5:$D$484=$B89)*('Comp.'!$B$5:$B$484&gt;=K$4)*('Comp.'!$B$5:$B$484&lt;=EOMONTH(K$4,0))*('Comp.'!$E$5:$E$484))</f>
        <v>0</v>
      </c>
      <c r="L89" s="11">
        <f>SUMPRODUCT((Diário!$E$4:$E$941='Analítico Cp.'!$B89)*(Diário!$C$4:$C$941&gt;=L$4)*(Diário!$C$4:$C$941&lt;=EOMONTH(L$4,0))*(Diário!$F$4:$F$941))
+SUMPRODUCT(('Comp.'!$D$5:$D$484=$B89)*('Comp.'!$B$5:$B$484&gt;=L$4)*('Comp.'!$B$5:$B$484&lt;=EOMONTH(L$4,0))*('Comp.'!$E$5:$E$484))</f>
        <v>0</v>
      </c>
      <c r="M89" s="11">
        <f>SUMPRODUCT((Diário!$E$4:$E$941='Analítico Cp.'!$B89)*(Diário!$C$4:$C$941&gt;=M$4)*(Diário!$C$4:$C$941&lt;=EOMONTH(M$4,0))*(Diário!$F$4:$F$941))
+SUMPRODUCT(('Comp.'!$D$5:$D$484=$B89)*('Comp.'!$B$5:$B$484&gt;=M$4)*('Comp.'!$B$5:$B$484&lt;=EOMONTH(M$4,0))*('Comp.'!$E$5:$E$484))</f>
        <v>0</v>
      </c>
      <c r="N89" s="11">
        <f>SUMPRODUCT((Diário!$E$4:$E$941='Analítico Cp.'!$B89)*(Diário!$C$4:$C$941&gt;=N$4)*(Diário!$C$4:$C$941&lt;=EOMONTH(N$4,0))*(Diário!$F$4:$F$941))
+SUMPRODUCT(('Comp.'!$D$5:$D$484=$B89)*('Comp.'!$B$5:$B$484&gt;=N$4)*('Comp.'!$B$5:$B$484&lt;=EOMONTH(N$4,0))*('Comp.'!$E$5:$E$484))</f>
        <v>0</v>
      </c>
      <c r="O89" s="12">
        <f t="shared" si="14"/>
        <v>0</v>
      </c>
      <c r="P89" s="95">
        <f t="shared" ref="P89:P120" si="15">IF($O$139=0,0,O89/$O$139)</f>
        <v>0</v>
      </c>
    </row>
    <row r="90" spans="1:16" ht="23.25" customHeight="1" x14ac:dyDescent="0.25">
      <c r="A90" s="40" t="s">
        <v>139</v>
      </c>
      <c r="B90" s="60" t="s">
        <v>59</v>
      </c>
      <c r="C90" s="11">
        <f>SUMPRODUCT((Diário!$E$4:$E$941='Analítico Cp.'!$B90)*(Diário!$C$4:$C$941&gt;=C$4)*(Diário!$C$4:$C$941&lt;=EOMONTH(C$4,0))*(Diário!$F$4:$F$941))
+SUMPRODUCT(('Comp.'!$D$5:$D$484=$B90)*('Comp.'!$B$5:$B$484&gt;=C$4)*('Comp.'!$B$5:$B$484&lt;=EOMONTH(C$4,0))*('Comp.'!$E$5:$E$484))</f>
        <v>0</v>
      </c>
      <c r="D90" s="11">
        <f>SUMPRODUCT((Diário!$E$4:$E$941='Analítico Cp.'!$B90)*(Diário!$C$4:$C$941&gt;=D$4)*(Diário!$C$4:$C$941&lt;=EOMONTH(D$4,0))*(Diário!$F$4:$F$941))
+SUMPRODUCT(('Comp.'!$D$5:$D$484=$B90)*('Comp.'!$B$5:$B$484&gt;=D$4)*('Comp.'!$B$5:$B$484&lt;=EOMONTH(D$4,0))*('Comp.'!$E$5:$E$484))</f>
        <v>0</v>
      </c>
      <c r="E90" s="11">
        <f>SUMPRODUCT((Diário!$E$4:$E$941='Analítico Cp.'!$B90)*(Diário!$C$4:$C$941&gt;=E$4)*(Diário!$C$4:$C$941&lt;=EOMONTH(E$4,0))*(Diário!$F$4:$F$941))
+SUMPRODUCT(('Comp.'!$D$5:$D$484=$B90)*('Comp.'!$B$5:$B$484&gt;=E$4)*('Comp.'!$B$5:$B$484&lt;=EOMONTH(E$4,0))*('Comp.'!$E$5:$E$484))</f>
        <v>0</v>
      </c>
      <c r="F90" s="11">
        <f>SUMPRODUCT((Diário!$E$4:$E$941='Analítico Cp.'!$B90)*(Diário!$C$4:$C$941&gt;=F$4)*(Diário!$C$4:$C$941&lt;=EOMONTH(F$4,0))*(Diário!$F$4:$F$941))
+SUMPRODUCT(('Comp.'!$D$5:$D$484=$B90)*('Comp.'!$B$5:$B$484&gt;=F$4)*('Comp.'!$B$5:$B$484&lt;=EOMONTH(F$4,0))*('Comp.'!$E$5:$E$484))</f>
        <v>0</v>
      </c>
      <c r="G90" s="11">
        <f>SUMPRODUCT((Diário!$E$4:$E$941='Analítico Cp.'!$B90)*(Diário!$C$4:$C$941&gt;=G$4)*(Diário!$C$4:$C$941&lt;=EOMONTH(G$4,0))*(Diário!$F$4:$F$941))
+SUMPRODUCT(('Comp.'!$D$5:$D$484=$B90)*('Comp.'!$B$5:$B$484&gt;=G$4)*('Comp.'!$B$5:$B$484&lt;=EOMONTH(G$4,0))*('Comp.'!$E$5:$E$484))</f>
        <v>0</v>
      </c>
      <c r="H90" s="11">
        <f>SUMPRODUCT((Diário!$E$4:$E$941='Analítico Cp.'!$B90)*(Diário!$C$4:$C$941&gt;=H$4)*(Diário!$C$4:$C$941&lt;=EOMONTH(H$4,0))*(Diário!$F$4:$F$941))
+SUMPRODUCT(('Comp.'!$D$5:$D$484=$B90)*('Comp.'!$B$5:$B$484&gt;=H$4)*('Comp.'!$B$5:$B$484&lt;=EOMONTH(H$4,0))*('Comp.'!$E$5:$E$484))</f>
        <v>0</v>
      </c>
      <c r="I90" s="11">
        <f>SUMPRODUCT((Diário!$E$4:$E$941='Analítico Cp.'!$B90)*(Diário!$C$4:$C$941&gt;=I$4)*(Diário!$C$4:$C$941&lt;=EOMONTH(I$4,0))*(Diário!$F$4:$F$941))
+SUMPRODUCT(('Comp.'!$D$5:$D$484=$B90)*('Comp.'!$B$5:$B$484&gt;=I$4)*('Comp.'!$B$5:$B$484&lt;=EOMONTH(I$4,0))*('Comp.'!$E$5:$E$484))</f>
        <v>0</v>
      </c>
      <c r="J90" s="11">
        <f>SUMPRODUCT((Diário!$E$4:$E$941='Analítico Cp.'!$B90)*(Diário!$C$4:$C$941&gt;=J$4)*(Diário!$C$4:$C$941&lt;=EOMONTH(J$4,0))*(Diário!$F$4:$F$941))
+SUMPRODUCT(('Comp.'!$D$5:$D$484=$B90)*('Comp.'!$B$5:$B$484&gt;=J$4)*('Comp.'!$B$5:$B$484&lt;=EOMONTH(J$4,0))*('Comp.'!$E$5:$E$484))</f>
        <v>0</v>
      </c>
      <c r="K90" s="11">
        <f>SUMPRODUCT((Diário!$E$4:$E$941='Analítico Cp.'!$B90)*(Diário!$C$4:$C$941&gt;=K$4)*(Diário!$C$4:$C$941&lt;=EOMONTH(K$4,0))*(Diário!$F$4:$F$941))
+SUMPRODUCT(('Comp.'!$D$5:$D$484=$B90)*('Comp.'!$B$5:$B$484&gt;=K$4)*('Comp.'!$B$5:$B$484&lt;=EOMONTH(K$4,0))*('Comp.'!$E$5:$E$484))</f>
        <v>0</v>
      </c>
      <c r="L90" s="11">
        <f>SUMPRODUCT((Diário!$E$4:$E$941='Analítico Cp.'!$B90)*(Diário!$C$4:$C$941&gt;=L$4)*(Diário!$C$4:$C$941&lt;=EOMONTH(L$4,0))*(Diário!$F$4:$F$941))
+SUMPRODUCT(('Comp.'!$D$5:$D$484=$B90)*('Comp.'!$B$5:$B$484&gt;=L$4)*('Comp.'!$B$5:$B$484&lt;=EOMONTH(L$4,0))*('Comp.'!$E$5:$E$484))</f>
        <v>0</v>
      </c>
      <c r="M90" s="11">
        <f>SUMPRODUCT((Diário!$E$4:$E$941='Analítico Cp.'!$B90)*(Diário!$C$4:$C$941&gt;=M$4)*(Diário!$C$4:$C$941&lt;=EOMONTH(M$4,0))*(Diário!$F$4:$F$941))
+SUMPRODUCT(('Comp.'!$D$5:$D$484=$B90)*('Comp.'!$B$5:$B$484&gt;=M$4)*('Comp.'!$B$5:$B$484&lt;=EOMONTH(M$4,0))*('Comp.'!$E$5:$E$484))</f>
        <v>0</v>
      </c>
      <c r="N90" s="11">
        <f>SUMPRODUCT((Diário!$E$4:$E$941='Analítico Cp.'!$B90)*(Diário!$C$4:$C$941&gt;=N$4)*(Diário!$C$4:$C$941&lt;=EOMONTH(N$4,0))*(Diário!$F$4:$F$941))
+SUMPRODUCT(('Comp.'!$D$5:$D$484=$B90)*('Comp.'!$B$5:$B$484&gt;=N$4)*('Comp.'!$B$5:$B$484&lt;=EOMONTH(N$4,0))*('Comp.'!$E$5:$E$484))</f>
        <v>0</v>
      </c>
      <c r="O90" s="12">
        <f t="shared" si="14"/>
        <v>0</v>
      </c>
      <c r="P90" s="95">
        <f t="shared" si="15"/>
        <v>0</v>
      </c>
    </row>
    <row r="91" spans="1:16" ht="23.25" customHeight="1" x14ac:dyDescent="0.25">
      <c r="A91" s="40" t="s">
        <v>172</v>
      </c>
      <c r="B91" s="60" t="s">
        <v>58</v>
      </c>
      <c r="C91" s="11">
        <f>SUMPRODUCT((Diário!$E$4:$E$941='Analítico Cp.'!$B91)*(Diário!$C$4:$C$941&gt;=C$4)*(Diário!$C$4:$C$941&lt;=EOMONTH(C$4,0))*(Diário!$F$4:$F$941))
+SUMPRODUCT(('Comp.'!$D$5:$D$484=$B91)*('Comp.'!$B$5:$B$484&gt;=C$4)*('Comp.'!$B$5:$B$484&lt;=EOMONTH(C$4,0))*('Comp.'!$E$5:$E$484))</f>
        <v>0</v>
      </c>
      <c r="D91" s="11">
        <f>SUMPRODUCT((Diário!$E$4:$E$941='Analítico Cp.'!$B91)*(Diário!$C$4:$C$941&gt;=D$4)*(Diário!$C$4:$C$941&lt;=EOMONTH(D$4,0))*(Diário!$F$4:$F$941))
+SUMPRODUCT(('Comp.'!$D$5:$D$484=$B91)*('Comp.'!$B$5:$B$484&gt;=D$4)*('Comp.'!$B$5:$B$484&lt;=EOMONTH(D$4,0))*('Comp.'!$E$5:$E$484))</f>
        <v>0</v>
      </c>
      <c r="E91" s="11">
        <f>SUMPRODUCT((Diário!$E$4:$E$941='Analítico Cp.'!$B91)*(Diário!$C$4:$C$941&gt;=E$4)*(Diário!$C$4:$C$941&lt;=EOMONTH(E$4,0))*(Diário!$F$4:$F$941))
+SUMPRODUCT(('Comp.'!$D$5:$D$484=$B91)*('Comp.'!$B$5:$B$484&gt;=E$4)*('Comp.'!$B$5:$B$484&lt;=EOMONTH(E$4,0))*('Comp.'!$E$5:$E$484))</f>
        <v>0</v>
      </c>
      <c r="F91" s="11">
        <f>SUMPRODUCT((Diário!$E$4:$E$941='Analítico Cp.'!$B91)*(Diário!$C$4:$C$941&gt;=F$4)*(Diário!$C$4:$C$941&lt;=EOMONTH(F$4,0))*(Diário!$F$4:$F$941))
+SUMPRODUCT(('Comp.'!$D$5:$D$484=$B91)*('Comp.'!$B$5:$B$484&gt;=F$4)*('Comp.'!$B$5:$B$484&lt;=EOMONTH(F$4,0))*('Comp.'!$E$5:$E$484))</f>
        <v>0</v>
      </c>
      <c r="G91" s="11">
        <f>SUMPRODUCT((Diário!$E$4:$E$941='Analítico Cp.'!$B91)*(Diário!$C$4:$C$941&gt;=G$4)*(Diário!$C$4:$C$941&lt;=EOMONTH(G$4,0))*(Diário!$F$4:$F$941))
+SUMPRODUCT(('Comp.'!$D$5:$D$484=$B91)*('Comp.'!$B$5:$B$484&gt;=G$4)*('Comp.'!$B$5:$B$484&lt;=EOMONTH(G$4,0))*('Comp.'!$E$5:$E$484))</f>
        <v>0</v>
      </c>
      <c r="H91" s="11">
        <f>SUMPRODUCT((Diário!$E$4:$E$941='Analítico Cp.'!$B91)*(Diário!$C$4:$C$941&gt;=H$4)*(Diário!$C$4:$C$941&lt;=EOMONTH(H$4,0))*(Diário!$F$4:$F$941))
+SUMPRODUCT(('Comp.'!$D$5:$D$484=$B91)*('Comp.'!$B$5:$B$484&gt;=H$4)*('Comp.'!$B$5:$B$484&lt;=EOMONTH(H$4,0))*('Comp.'!$E$5:$E$484))</f>
        <v>0</v>
      </c>
      <c r="I91" s="11">
        <f>SUMPRODUCT((Diário!$E$4:$E$941='Analítico Cp.'!$B91)*(Diário!$C$4:$C$941&gt;=I$4)*(Diário!$C$4:$C$941&lt;=EOMONTH(I$4,0))*(Diário!$F$4:$F$941))
+SUMPRODUCT(('Comp.'!$D$5:$D$484=$B91)*('Comp.'!$B$5:$B$484&gt;=I$4)*('Comp.'!$B$5:$B$484&lt;=EOMONTH(I$4,0))*('Comp.'!$E$5:$E$484))</f>
        <v>0</v>
      </c>
      <c r="J91" s="11">
        <f>SUMPRODUCT((Diário!$E$4:$E$941='Analítico Cp.'!$B91)*(Diário!$C$4:$C$941&gt;=J$4)*(Diário!$C$4:$C$941&lt;=EOMONTH(J$4,0))*(Diário!$F$4:$F$941))
+SUMPRODUCT(('Comp.'!$D$5:$D$484=$B91)*('Comp.'!$B$5:$B$484&gt;=J$4)*('Comp.'!$B$5:$B$484&lt;=EOMONTH(J$4,0))*('Comp.'!$E$5:$E$484))</f>
        <v>0</v>
      </c>
      <c r="K91" s="11">
        <f>SUMPRODUCT((Diário!$E$4:$E$941='Analítico Cp.'!$B91)*(Diário!$C$4:$C$941&gt;=K$4)*(Diário!$C$4:$C$941&lt;=EOMONTH(K$4,0))*(Diário!$F$4:$F$941))
+SUMPRODUCT(('Comp.'!$D$5:$D$484=$B91)*('Comp.'!$B$5:$B$484&gt;=K$4)*('Comp.'!$B$5:$B$484&lt;=EOMONTH(K$4,0))*('Comp.'!$E$5:$E$484))</f>
        <v>0</v>
      </c>
      <c r="L91" s="11">
        <f>SUMPRODUCT((Diário!$E$4:$E$941='Analítico Cp.'!$B91)*(Diário!$C$4:$C$941&gt;=L$4)*(Diário!$C$4:$C$941&lt;=EOMONTH(L$4,0))*(Diário!$F$4:$F$941))
+SUMPRODUCT(('Comp.'!$D$5:$D$484=$B91)*('Comp.'!$B$5:$B$484&gt;=L$4)*('Comp.'!$B$5:$B$484&lt;=EOMONTH(L$4,0))*('Comp.'!$E$5:$E$484))</f>
        <v>0</v>
      </c>
      <c r="M91" s="11">
        <f>SUMPRODUCT((Diário!$E$4:$E$941='Analítico Cp.'!$B91)*(Diário!$C$4:$C$941&gt;=M$4)*(Diário!$C$4:$C$941&lt;=EOMONTH(M$4,0))*(Diário!$F$4:$F$941))
+SUMPRODUCT(('Comp.'!$D$5:$D$484=$B91)*('Comp.'!$B$5:$B$484&gt;=M$4)*('Comp.'!$B$5:$B$484&lt;=EOMONTH(M$4,0))*('Comp.'!$E$5:$E$484))</f>
        <v>0</v>
      </c>
      <c r="N91" s="11">
        <f>SUMPRODUCT((Diário!$E$4:$E$941='Analítico Cp.'!$B91)*(Diário!$C$4:$C$941&gt;=N$4)*(Diário!$C$4:$C$941&lt;=EOMONTH(N$4,0))*(Diário!$F$4:$F$941))
+SUMPRODUCT(('Comp.'!$D$5:$D$484=$B91)*('Comp.'!$B$5:$B$484&gt;=N$4)*('Comp.'!$B$5:$B$484&lt;=EOMONTH(N$4,0))*('Comp.'!$E$5:$E$484))</f>
        <v>0</v>
      </c>
      <c r="O91" s="12">
        <f t="shared" si="14"/>
        <v>0</v>
      </c>
      <c r="P91" s="95">
        <f t="shared" si="15"/>
        <v>0</v>
      </c>
    </row>
    <row r="92" spans="1:16" ht="23.25" customHeight="1" x14ac:dyDescent="0.25">
      <c r="A92" s="40" t="s">
        <v>173</v>
      </c>
      <c r="B92" s="60" t="s">
        <v>60</v>
      </c>
      <c r="C92" s="11">
        <f>SUMPRODUCT((Diário!$E$4:$E$941='Analítico Cp.'!$B92)*(Diário!$C$4:$C$941&gt;=C$4)*(Diário!$C$4:$C$941&lt;=EOMONTH(C$4,0))*(Diário!$F$4:$F$941))
+SUMPRODUCT(('Comp.'!$D$5:$D$484=$B92)*('Comp.'!$B$5:$B$484&gt;=C$4)*('Comp.'!$B$5:$B$484&lt;=EOMONTH(C$4,0))*('Comp.'!$E$5:$E$484))</f>
        <v>0</v>
      </c>
      <c r="D92" s="11">
        <f>SUMPRODUCT((Diário!$E$4:$E$941='Analítico Cp.'!$B92)*(Diário!$C$4:$C$941&gt;=D$4)*(Diário!$C$4:$C$941&lt;=EOMONTH(D$4,0))*(Diário!$F$4:$F$941))
+SUMPRODUCT(('Comp.'!$D$5:$D$484=$B92)*('Comp.'!$B$5:$B$484&gt;=D$4)*('Comp.'!$B$5:$B$484&lt;=EOMONTH(D$4,0))*('Comp.'!$E$5:$E$484))</f>
        <v>0</v>
      </c>
      <c r="E92" s="11">
        <f>SUMPRODUCT((Diário!$E$4:$E$941='Analítico Cp.'!$B92)*(Diário!$C$4:$C$941&gt;=E$4)*(Diário!$C$4:$C$941&lt;=EOMONTH(E$4,0))*(Diário!$F$4:$F$941))
+SUMPRODUCT(('Comp.'!$D$5:$D$484=$B92)*('Comp.'!$B$5:$B$484&gt;=E$4)*('Comp.'!$B$5:$B$484&lt;=EOMONTH(E$4,0))*('Comp.'!$E$5:$E$484))</f>
        <v>0</v>
      </c>
      <c r="F92" s="11">
        <f>SUMPRODUCT((Diário!$E$4:$E$941='Analítico Cp.'!$B92)*(Diário!$C$4:$C$941&gt;=F$4)*(Diário!$C$4:$C$941&lt;=EOMONTH(F$4,0))*(Diário!$F$4:$F$941))
+SUMPRODUCT(('Comp.'!$D$5:$D$484=$B92)*('Comp.'!$B$5:$B$484&gt;=F$4)*('Comp.'!$B$5:$B$484&lt;=EOMONTH(F$4,0))*('Comp.'!$E$5:$E$484))</f>
        <v>0</v>
      </c>
      <c r="G92" s="11">
        <f>SUMPRODUCT((Diário!$E$4:$E$941='Analítico Cp.'!$B92)*(Diário!$C$4:$C$941&gt;=G$4)*(Diário!$C$4:$C$941&lt;=EOMONTH(G$4,0))*(Diário!$F$4:$F$941))
+SUMPRODUCT(('Comp.'!$D$5:$D$484=$B92)*('Comp.'!$B$5:$B$484&gt;=G$4)*('Comp.'!$B$5:$B$484&lt;=EOMONTH(G$4,0))*('Comp.'!$E$5:$E$484))</f>
        <v>0</v>
      </c>
      <c r="H92" s="11">
        <f>SUMPRODUCT((Diário!$E$4:$E$941='Analítico Cp.'!$B92)*(Diário!$C$4:$C$941&gt;=H$4)*(Diário!$C$4:$C$941&lt;=EOMONTH(H$4,0))*(Diário!$F$4:$F$941))
+SUMPRODUCT(('Comp.'!$D$5:$D$484=$B92)*('Comp.'!$B$5:$B$484&gt;=H$4)*('Comp.'!$B$5:$B$484&lt;=EOMONTH(H$4,0))*('Comp.'!$E$5:$E$484))</f>
        <v>0</v>
      </c>
      <c r="I92" s="11">
        <f>SUMPRODUCT((Diário!$E$4:$E$941='Analítico Cp.'!$B92)*(Diário!$C$4:$C$941&gt;=I$4)*(Diário!$C$4:$C$941&lt;=EOMONTH(I$4,0))*(Diário!$F$4:$F$941))
+SUMPRODUCT(('Comp.'!$D$5:$D$484=$B92)*('Comp.'!$B$5:$B$484&gt;=I$4)*('Comp.'!$B$5:$B$484&lt;=EOMONTH(I$4,0))*('Comp.'!$E$5:$E$484))</f>
        <v>0</v>
      </c>
      <c r="J92" s="11">
        <f>SUMPRODUCT((Diário!$E$4:$E$941='Analítico Cp.'!$B92)*(Diário!$C$4:$C$941&gt;=J$4)*(Diário!$C$4:$C$941&lt;=EOMONTH(J$4,0))*(Diário!$F$4:$F$941))
+SUMPRODUCT(('Comp.'!$D$5:$D$484=$B92)*('Comp.'!$B$5:$B$484&gt;=J$4)*('Comp.'!$B$5:$B$484&lt;=EOMONTH(J$4,0))*('Comp.'!$E$5:$E$484))</f>
        <v>0</v>
      </c>
      <c r="K92" s="11">
        <f>SUMPRODUCT((Diário!$E$4:$E$941='Analítico Cp.'!$B92)*(Diário!$C$4:$C$941&gt;=K$4)*(Diário!$C$4:$C$941&lt;=EOMONTH(K$4,0))*(Diário!$F$4:$F$941))
+SUMPRODUCT(('Comp.'!$D$5:$D$484=$B92)*('Comp.'!$B$5:$B$484&gt;=K$4)*('Comp.'!$B$5:$B$484&lt;=EOMONTH(K$4,0))*('Comp.'!$E$5:$E$484))</f>
        <v>0</v>
      </c>
      <c r="L92" s="11">
        <f>SUMPRODUCT((Diário!$E$4:$E$941='Analítico Cp.'!$B92)*(Diário!$C$4:$C$941&gt;=L$4)*(Diário!$C$4:$C$941&lt;=EOMONTH(L$4,0))*(Diário!$F$4:$F$941))
+SUMPRODUCT(('Comp.'!$D$5:$D$484=$B92)*('Comp.'!$B$5:$B$484&gt;=L$4)*('Comp.'!$B$5:$B$484&lt;=EOMONTH(L$4,0))*('Comp.'!$E$5:$E$484))</f>
        <v>0</v>
      </c>
      <c r="M92" s="11">
        <f>SUMPRODUCT((Diário!$E$4:$E$941='Analítico Cp.'!$B92)*(Diário!$C$4:$C$941&gt;=M$4)*(Diário!$C$4:$C$941&lt;=EOMONTH(M$4,0))*(Diário!$F$4:$F$941))
+SUMPRODUCT(('Comp.'!$D$5:$D$484=$B92)*('Comp.'!$B$5:$B$484&gt;=M$4)*('Comp.'!$B$5:$B$484&lt;=EOMONTH(M$4,0))*('Comp.'!$E$5:$E$484))</f>
        <v>0</v>
      </c>
      <c r="N92" s="11">
        <f>SUMPRODUCT((Diário!$E$4:$E$941='Analítico Cp.'!$B92)*(Diário!$C$4:$C$941&gt;=N$4)*(Diário!$C$4:$C$941&lt;=EOMONTH(N$4,0))*(Diário!$F$4:$F$941))
+SUMPRODUCT(('Comp.'!$D$5:$D$484=$B92)*('Comp.'!$B$5:$B$484&gt;=N$4)*('Comp.'!$B$5:$B$484&lt;=EOMONTH(N$4,0))*('Comp.'!$E$5:$E$484))</f>
        <v>0</v>
      </c>
      <c r="O92" s="12">
        <f t="shared" si="14"/>
        <v>0</v>
      </c>
      <c r="P92" s="95">
        <f t="shared" si="15"/>
        <v>0</v>
      </c>
    </row>
    <row r="93" spans="1:16" ht="23.25" customHeight="1" x14ac:dyDescent="0.25">
      <c r="A93" s="40" t="s">
        <v>174</v>
      </c>
      <c r="B93" s="60" t="s">
        <v>127</v>
      </c>
      <c r="C93" s="11">
        <f>SUMPRODUCT((Diário!$E$4:$E$941='Analítico Cp.'!$B93)*(Diário!$C$4:$C$941&gt;=C$4)*(Diário!$C$4:$C$941&lt;=EOMONTH(C$4,0))*(Diário!$F$4:$F$941))
+SUMPRODUCT(('Comp.'!$D$5:$D$484=$B93)*('Comp.'!$B$5:$B$484&gt;=C$4)*('Comp.'!$B$5:$B$484&lt;=EOMONTH(C$4,0))*('Comp.'!$E$5:$E$484))</f>
        <v>0</v>
      </c>
      <c r="D93" s="11">
        <f>SUMPRODUCT((Diário!$E$4:$E$941='Analítico Cp.'!$B93)*(Diário!$C$4:$C$941&gt;=D$4)*(Diário!$C$4:$C$941&lt;=EOMONTH(D$4,0))*(Diário!$F$4:$F$941))
+SUMPRODUCT(('Comp.'!$D$5:$D$484=$B93)*('Comp.'!$B$5:$B$484&gt;=D$4)*('Comp.'!$B$5:$B$484&lt;=EOMONTH(D$4,0))*('Comp.'!$E$5:$E$484))</f>
        <v>0</v>
      </c>
      <c r="E93" s="11">
        <f>SUMPRODUCT((Diário!$E$4:$E$941='Analítico Cp.'!$B93)*(Diário!$C$4:$C$941&gt;=E$4)*(Diário!$C$4:$C$941&lt;=EOMONTH(E$4,0))*(Diário!$F$4:$F$941))
+SUMPRODUCT(('Comp.'!$D$5:$D$484=$B93)*('Comp.'!$B$5:$B$484&gt;=E$4)*('Comp.'!$B$5:$B$484&lt;=EOMONTH(E$4,0))*('Comp.'!$E$5:$E$484))</f>
        <v>0</v>
      </c>
      <c r="F93" s="11">
        <f>SUMPRODUCT((Diário!$E$4:$E$941='Analítico Cp.'!$B93)*(Diário!$C$4:$C$941&gt;=F$4)*(Diário!$C$4:$C$941&lt;=EOMONTH(F$4,0))*(Diário!$F$4:$F$941))
+SUMPRODUCT(('Comp.'!$D$5:$D$484=$B93)*('Comp.'!$B$5:$B$484&gt;=F$4)*('Comp.'!$B$5:$B$484&lt;=EOMONTH(F$4,0))*('Comp.'!$E$5:$E$484))</f>
        <v>0</v>
      </c>
      <c r="G93" s="11">
        <f>SUMPRODUCT((Diário!$E$4:$E$941='Analítico Cp.'!$B93)*(Diário!$C$4:$C$941&gt;=G$4)*(Diário!$C$4:$C$941&lt;=EOMONTH(G$4,0))*(Diário!$F$4:$F$941))
+SUMPRODUCT(('Comp.'!$D$5:$D$484=$B93)*('Comp.'!$B$5:$B$484&gt;=G$4)*('Comp.'!$B$5:$B$484&lt;=EOMONTH(G$4,0))*('Comp.'!$E$5:$E$484))</f>
        <v>0</v>
      </c>
      <c r="H93" s="11">
        <f>SUMPRODUCT((Diário!$E$4:$E$941='Analítico Cp.'!$B93)*(Diário!$C$4:$C$941&gt;=H$4)*(Diário!$C$4:$C$941&lt;=EOMONTH(H$4,0))*(Diário!$F$4:$F$941))
+SUMPRODUCT(('Comp.'!$D$5:$D$484=$B93)*('Comp.'!$B$5:$B$484&gt;=H$4)*('Comp.'!$B$5:$B$484&lt;=EOMONTH(H$4,0))*('Comp.'!$E$5:$E$484))</f>
        <v>0</v>
      </c>
      <c r="I93" s="11">
        <f>SUMPRODUCT((Diário!$E$4:$E$941='Analítico Cp.'!$B93)*(Diário!$C$4:$C$941&gt;=I$4)*(Diário!$C$4:$C$941&lt;=EOMONTH(I$4,0))*(Diário!$F$4:$F$941))
+SUMPRODUCT(('Comp.'!$D$5:$D$484=$B93)*('Comp.'!$B$5:$B$484&gt;=I$4)*('Comp.'!$B$5:$B$484&lt;=EOMONTH(I$4,0))*('Comp.'!$E$5:$E$484))</f>
        <v>0</v>
      </c>
      <c r="J93" s="11">
        <f>SUMPRODUCT((Diário!$E$4:$E$941='Analítico Cp.'!$B93)*(Diário!$C$4:$C$941&gt;=J$4)*(Diário!$C$4:$C$941&lt;=EOMONTH(J$4,0))*(Diário!$F$4:$F$941))
+SUMPRODUCT(('Comp.'!$D$5:$D$484=$B93)*('Comp.'!$B$5:$B$484&gt;=J$4)*('Comp.'!$B$5:$B$484&lt;=EOMONTH(J$4,0))*('Comp.'!$E$5:$E$484))</f>
        <v>0</v>
      </c>
      <c r="K93" s="11">
        <f>SUMPRODUCT((Diário!$E$4:$E$941='Analítico Cp.'!$B93)*(Diário!$C$4:$C$941&gt;=K$4)*(Diário!$C$4:$C$941&lt;=EOMONTH(K$4,0))*(Diário!$F$4:$F$941))
+SUMPRODUCT(('Comp.'!$D$5:$D$484=$B93)*('Comp.'!$B$5:$B$484&gt;=K$4)*('Comp.'!$B$5:$B$484&lt;=EOMONTH(K$4,0))*('Comp.'!$E$5:$E$484))</f>
        <v>0</v>
      </c>
      <c r="L93" s="11">
        <f>SUMPRODUCT((Diário!$E$4:$E$941='Analítico Cp.'!$B93)*(Diário!$C$4:$C$941&gt;=L$4)*(Diário!$C$4:$C$941&lt;=EOMONTH(L$4,0))*(Diário!$F$4:$F$941))
+SUMPRODUCT(('Comp.'!$D$5:$D$484=$B93)*('Comp.'!$B$5:$B$484&gt;=L$4)*('Comp.'!$B$5:$B$484&lt;=EOMONTH(L$4,0))*('Comp.'!$E$5:$E$484))</f>
        <v>0</v>
      </c>
      <c r="M93" s="11">
        <f>SUMPRODUCT((Diário!$E$4:$E$941='Analítico Cp.'!$B93)*(Diário!$C$4:$C$941&gt;=M$4)*(Diário!$C$4:$C$941&lt;=EOMONTH(M$4,0))*(Diário!$F$4:$F$941))
+SUMPRODUCT(('Comp.'!$D$5:$D$484=$B93)*('Comp.'!$B$5:$B$484&gt;=M$4)*('Comp.'!$B$5:$B$484&lt;=EOMONTH(M$4,0))*('Comp.'!$E$5:$E$484))</f>
        <v>0</v>
      </c>
      <c r="N93" s="11">
        <f>SUMPRODUCT((Diário!$E$4:$E$941='Analítico Cp.'!$B93)*(Diário!$C$4:$C$941&gt;=N$4)*(Diário!$C$4:$C$941&lt;=EOMONTH(N$4,0))*(Diário!$F$4:$F$941))
+SUMPRODUCT(('Comp.'!$D$5:$D$484=$B93)*('Comp.'!$B$5:$B$484&gt;=N$4)*('Comp.'!$B$5:$B$484&lt;=EOMONTH(N$4,0))*('Comp.'!$E$5:$E$484))</f>
        <v>0</v>
      </c>
      <c r="O93" s="12">
        <f t="shared" si="14"/>
        <v>0</v>
      </c>
      <c r="P93" s="95">
        <f t="shared" si="15"/>
        <v>0</v>
      </c>
    </row>
    <row r="94" spans="1:16" ht="23.25" customHeight="1" x14ac:dyDescent="0.25">
      <c r="A94" s="40" t="s">
        <v>175</v>
      </c>
      <c r="B94" s="60" t="s">
        <v>125</v>
      </c>
      <c r="C94" s="11">
        <f>SUMPRODUCT((Diário!$E$4:$E$941='Analítico Cp.'!$B94)*(Diário!$C$4:$C$941&gt;=C$4)*(Diário!$C$4:$C$941&lt;=EOMONTH(C$4,0))*(Diário!$F$4:$F$941))
+SUMPRODUCT(('Comp.'!$D$5:$D$484=$B94)*('Comp.'!$B$5:$B$484&gt;=C$4)*('Comp.'!$B$5:$B$484&lt;=EOMONTH(C$4,0))*('Comp.'!$E$5:$E$484))</f>
        <v>0</v>
      </c>
      <c r="D94" s="11">
        <f>SUMPRODUCT((Diário!$E$4:$E$941='Analítico Cp.'!$B94)*(Diário!$C$4:$C$941&gt;=D$4)*(Diário!$C$4:$C$941&lt;=EOMONTH(D$4,0))*(Diário!$F$4:$F$941))
+SUMPRODUCT(('Comp.'!$D$5:$D$484=$B94)*('Comp.'!$B$5:$B$484&gt;=D$4)*('Comp.'!$B$5:$B$484&lt;=EOMONTH(D$4,0))*('Comp.'!$E$5:$E$484))</f>
        <v>0</v>
      </c>
      <c r="E94" s="11">
        <f>SUMPRODUCT((Diário!$E$4:$E$941='Analítico Cp.'!$B94)*(Diário!$C$4:$C$941&gt;=E$4)*(Diário!$C$4:$C$941&lt;=EOMONTH(E$4,0))*(Diário!$F$4:$F$941))
+SUMPRODUCT(('Comp.'!$D$5:$D$484=$B94)*('Comp.'!$B$5:$B$484&gt;=E$4)*('Comp.'!$B$5:$B$484&lt;=EOMONTH(E$4,0))*('Comp.'!$E$5:$E$484))</f>
        <v>0</v>
      </c>
      <c r="F94" s="11">
        <f>SUMPRODUCT((Diário!$E$4:$E$941='Analítico Cp.'!$B94)*(Diário!$C$4:$C$941&gt;=F$4)*(Diário!$C$4:$C$941&lt;=EOMONTH(F$4,0))*(Diário!$F$4:$F$941))
+SUMPRODUCT(('Comp.'!$D$5:$D$484=$B94)*('Comp.'!$B$5:$B$484&gt;=F$4)*('Comp.'!$B$5:$B$484&lt;=EOMONTH(F$4,0))*('Comp.'!$E$5:$E$484))</f>
        <v>0</v>
      </c>
      <c r="G94" s="11">
        <f>SUMPRODUCT((Diário!$E$4:$E$941='Analítico Cp.'!$B94)*(Diário!$C$4:$C$941&gt;=G$4)*(Diário!$C$4:$C$941&lt;=EOMONTH(G$4,0))*(Diário!$F$4:$F$941))
+SUMPRODUCT(('Comp.'!$D$5:$D$484=$B94)*('Comp.'!$B$5:$B$484&gt;=G$4)*('Comp.'!$B$5:$B$484&lt;=EOMONTH(G$4,0))*('Comp.'!$E$5:$E$484))</f>
        <v>0</v>
      </c>
      <c r="H94" s="11">
        <f>SUMPRODUCT((Diário!$E$4:$E$941='Analítico Cp.'!$B94)*(Diário!$C$4:$C$941&gt;=H$4)*(Diário!$C$4:$C$941&lt;=EOMONTH(H$4,0))*(Diário!$F$4:$F$941))
+SUMPRODUCT(('Comp.'!$D$5:$D$484=$B94)*('Comp.'!$B$5:$B$484&gt;=H$4)*('Comp.'!$B$5:$B$484&lt;=EOMONTH(H$4,0))*('Comp.'!$E$5:$E$484))</f>
        <v>0</v>
      </c>
      <c r="I94" s="11">
        <f>SUMPRODUCT((Diário!$E$4:$E$941='Analítico Cp.'!$B94)*(Diário!$C$4:$C$941&gt;=I$4)*(Diário!$C$4:$C$941&lt;=EOMONTH(I$4,0))*(Diário!$F$4:$F$941))
+SUMPRODUCT(('Comp.'!$D$5:$D$484=$B94)*('Comp.'!$B$5:$B$484&gt;=I$4)*('Comp.'!$B$5:$B$484&lt;=EOMONTH(I$4,0))*('Comp.'!$E$5:$E$484))</f>
        <v>0</v>
      </c>
      <c r="J94" s="11">
        <f>SUMPRODUCT((Diário!$E$4:$E$941='Analítico Cp.'!$B94)*(Diário!$C$4:$C$941&gt;=J$4)*(Diário!$C$4:$C$941&lt;=EOMONTH(J$4,0))*(Diário!$F$4:$F$941))
+SUMPRODUCT(('Comp.'!$D$5:$D$484=$B94)*('Comp.'!$B$5:$B$484&gt;=J$4)*('Comp.'!$B$5:$B$484&lt;=EOMONTH(J$4,0))*('Comp.'!$E$5:$E$484))</f>
        <v>0</v>
      </c>
      <c r="K94" s="11">
        <f>SUMPRODUCT((Diário!$E$4:$E$941='Analítico Cp.'!$B94)*(Diário!$C$4:$C$941&gt;=K$4)*(Diário!$C$4:$C$941&lt;=EOMONTH(K$4,0))*(Diário!$F$4:$F$941))
+SUMPRODUCT(('Comp.'!$D$5:$D$484=$B94)*('Comp.'!$B$5:$B$484&gt;=K$4)*('Comp.'!$B$5:$B$484&lt;=EOMONTH(K$4,0))*('Comp.'!$E$5:$E$484))</f>
        <v>0</v>
      </c>
      <c r="L94" s="11">
        <f>SUMPRODUCT((Diário!$E$4:$E$941='Analítico Cp.'!$B94)*(Diário!$C$4:$C$941&gt;=L$4)*(Diário!$C$4:$C$941&lt;=EOMONTH(L$4,0))*(Diário!$F$4:$F$941))
+SUMPRODUCT(('Comp.'!$D$5:$D$484=$B94)*('Comp.'!$B$5:$B$484&gt;=L$4)*('Comp.'!$B$5:$B$484&lt;=EOMONTH(L$4,0))*('Comp.'!$E$5:$E$484))</f>
        <v>0</v>
      </c>
      <c r="M94" s="11">
        <f>SUMPRODUCT((Diário!$E$4:$E$941='Analítico Cp.'!$B94)*(Diário!$C$4:$C$941&gt;=M$4)*(Diário!$C$4:$C$941&lt;=EOMONTH(M$4,0))*(Diário!$F$4:$F$941))
+SUMPRODUCT(('Comp.'!$D$5:$D$484=$B94)*('Comp.'!$B$5:$B$484&gt;=M$4)*('Comp.'!$B$5:$B$484&lt;=EOMONTH(M$4,0))*('Comp.'!$E$5:$E$484))</f>
        <v>0</v>
      </c>
      <c r="N94" s="11">
        <f>SUMPRODUCT((Diário!$E$4:$E$941='Analítico Cp.'!$B94)*(Diário!$C$4:$C$941&gt;=N$4)*(Diário!$C$4:$C$941&lt;=EOMONTH(N$4,0))*(Diário!$F$4:$F$941))
+SUMPRODUCT(('Comp.'!$D$5:$D$484=$B94)*('Comp.'!$B$5:$B$484&gt;=N$4)*('Comp.'!$B$5:$B$484&lt;=EOMONTH(N$4,0))*('Comp.'!$E$5:$E$484))</f>
        <v>0</v>
      </c>
      <c r="O94" s="12">
        <f t="shared" si="14"/>
        <v>0</v>
      </c>
      <c r="P94" s="95">
        <f t="shared" si="15"/>
        <v>0</v>
      </c>
    </row>
    <row r="95" spans="1:16" ht="23.25" customHeight="1" x14ac:dyDescent="0.25">
      <c r="A95" s="40" t="s">
        <v>176</v>
      </c>
      <c r="B95" s="60" t="s">
        <v>53</v>
      </c>
      <c r="C95" s="11">
        <f>SUMPRODUCT((Diário!$E$4:$E$941='Analítico Cp.'!$B95)*(Diário!$C$4:$C$941&gt;=C$4)*(Diário!$C$4:$C$941&lt;=EOMONTH(C$4,0))*(Diário!$F$4:$F$941))
+SUMPRODUCT(('Comp.'!$D$5:$D$484=$B95)*('Comp.'!$B$5:$B$484&gt;=C$4)*('Comp.'!$B$5:$B$484&lt;=EOMONTH(C$4,0))*('Comp.'!$E$5:$E$484))</f>
        <v>0</v>
      </c>
      <c r="D95" s="11">
        <f>SUMPRODUCT((Diário!$E$4:$E$941='Analítico Cp.'!$B95)*(Diário!$C$4:$C$941&gt;=D$4)*(Diário!$C$4:$C$941&lt;=EOMONTH(D$4,0))*(Diário!$F$4:$F$941))
+SUMPRODUCT(('Comp.'!$D$5:$D$484=$B95)*('Comp.'!$B$5:$B$484&gt;=D$4)*('Comp.'!$B$5:$B$484&lt;=EOMONTH(D$4,0))*('Comp.'!$E$5:$E$484))</f>
        <v>0</v>
      </c>
      <c r="E95" s="11">
        <f>SUMPRODUCT((Diário!$E$4:$E$941='Analítico Cp.'!$B95)*(Diário!$C$4:$C$941&gt;=E$4)*(Diário!$C$4:$C$941&lt;=EOMONTH(E$4,0))*(Diário!$F$4:$F$941))
+SUMPRODUCT(('Comp.'!$D$5:$D$484=$B95)*('Comp.'!$B$5:$B$484&gt;=E$4)*('Comp.'!$B$5:$B$484&lt;=EOMONTH(E$4,0))*('Comp.'!$E$5:$E$484))</f>
        <v>0</v>
      </c>
      <c r="F95" s="11">
        <f>SUMPRODUCT((Diário!$E$4:$E$941='Analítico Cp.'!$B95)*(Diário!$C$4:$C$941&gt;=F$4)*(Diário!$C$4:$C$941&lt;=EOMONTH(F$4,0))*(Diário!$F$4:$F$941))
+SUMPRODUCT(('Comp.'!$D$5:$D$484=$B95)*('Comp.'!$B$5:$B$484&gt;=F$4)*('Comp.'!$B$5:$B$484&lt;=EOMONTH(F$4,0))*('Comp.'!$E$5:$E$484))</f>
        <v>0</v>
      </c>
      <c r="G95" s="11">
        <f>SUMPRODUCT((Diário!$E$4:$E$941='Analítico Cp.'!$B95)*(Diário!$C$4:$C$941&gt;=G$4)*(Diário!$C$4:$C$941&lt;=EOMONTH(G$4,0))*(Diário!$F$4:$F$941))
+SUMPRODUCT(('Comp.'!$D$5:$D$484=$B95)*('Comp.'!$B$5:$B$484&gt;=G$4)*('Comp.'!$B$5:$B$484&lt;=EOMONTH(G$4,0))*('Comp.'!$E$5:$E$484))</f>
        <v>0</v>
      </c>
      <c r="H95" s="11">
        <f>SUMPRODUCT((Diário!$E$4:$E$941='Analítico Cp.'!$B95)*(Diário!$C$4:$C$941&gt;=H$4)*(Diário!$C$4:$C$941&lt;=EOMONTH(H$4,0))*(Diário!$F$4:$F$941))
+SUMPRODUCT(('Comp.'!$D$5:$D$484=$B95)*('Comp.'!$B$5:$B$484&gt;=H$4)*('Comp.'!$B$5:$B$484&lt;=EOMONTH(H$4,0))*('Comp.'!$E$5:$E$484))</f>
        <v>0</v>
      </c>
      <c r="I95" s="11">
        <f>SUMPRODUCT((Diário!$E$4:$E$941='Analítico Cp.'!$B95)*(Diário!$C$4:$C$941&gt;=I$4)*(Diário!$C$4:$C$941&lt;=EOMONTH(I$4,0))*(Diário!$F$4:$F$941))
+SUMPRODUCT(('Comp.'!$D$5:$D$484=$B95)*('Comp.'!$B$5:$B$484&gt;=I$4)*('Comp.'!$B$5:$B$484&lt;=EOMONTH(I$4,0))*('Comp.'!$E$5:$E$484))</f>
        <v>0</v>
      </c>
      <c r="J95" s="11">
        <f>SUMPRODUCT((Diário!$E$4:$E$941='Analítico Cp.'!$B95)*(Diário!$C$4:$C$941&gt;=J$4)*(Diário!$C$4:$C$941&lt;=EOMONTH(J$4,0))*(Diário!$F$4:$F$941))
+SUMPRODUCT(('Comp.'!$D$5:$D$484=$B95)*('Comp.'!$B$5:$B$484&gt;=J$4)*('Comp.'!$B$5:$B$484&lt;=EOMONTH(J$4,0))*('Comp.'!$E$5:$E$484))</f>
        <v>0</v>
      </c>
      <c r="K95" s="11">
        <f>SUMPRODUCT((Diário!$E$4:$E$941='Analítico Cp.'!$B95)*(Diário!$C$4:$C$941&gt;=K$4)*(Diário!$C$4:$C$941&lt;=EOMONTH(K$4,0))*(Diário!$F$4:$F$941))
+SUMPRODUCT(('Comp.'!$D$5:$D$484=$B95)*('Comp.'!$B$5:$B$484&gt;=K$4)*('Comp.'!$B$5:$B$484&lt;=EOMONTH(K$4,0))*('Comp.'!$E$5:$E$484))</f>
        <v>0</v>
      </c>
      <c r="L95" s="11">
        <f>SUMPRODUCT((Diário!$E$4:$E$941='Analítico Cp.'!$B95)*(Diário!$C$4:$C$941&gt;=L$4)*(Diário!$C$4:$C$941&lt;=EOMONTH(L$4,0))*(Diário!$F$4:$F$941))
+SUMPRODUCT(('Comp.'!$D$5:$D$484=$B95)*('Comp.'!$B$5:$B$484&gt;=L$4)*('Comp.'!$B$5:$B$484&lt;=EOMONTH(L$4,0))*('Comp.'!$E$5:$E$484))</f>
        <v>0</v>
      </c>
      <c r="M95" s="11">
        <f>SUMPRODUCT((Diário!$E$4:$E$941='Analítico Cp.'!$B95)*(Diário!$C$4:$C$941&gt;=M$4)*(Diário!$C$4:$C$941&lt;=EOMONTH(M$4,0))*(Diário!$F$4:$F$941))
+SUMPRODUCT(('Comp.'!$D$5:$D$484=$B95)*('Comp.'!$B$5:$B$484&gt;=M$4)*('Comp.'!$B$5:$B$484&lt;=EOMONTH(M$4,0))*('Comp.'!$E$5:$E$484))</f>
        <v>0</v>
      </c>
      <c r="N95" s="11">
        <f>SUMPRODUCT((Diário!$E$4:$E$941='Analítico Cp.'!$B95)*(Diário!$C$4:$C$941&gt;=N$4)*(Diário!$C$4:$C$941&lt;=EOMONTH(N$4,0))*(Diário!$F$4:$F$941))
+SUMPRODUCT(('Comp.'!$D$5:$D$484=$B95)*('Comp.'!$B$5:$B$484&gt;=N$4)*('Comp.'!$B$5:$B$484&lt;=EOMONTH(N$4,0))*('Comp.'!$E$5:$E$484))</f>
        <v>0</v>
      </c>
      <c r="O95" s="12">
        <f t="shared" si="14"/>
        <v>0</v>
      </c>
      <c r="P95" s="95">
        <f t="shared" si="15"/>
        <v>0</v>
      </c>
    </row>
    <row r="96" spans="1:16" ht="23.25" customHeight="1" x14ac:dyDescent="0.25">
      <c r="A96" s="40" t="s">
        <v>177</v>
      </c>
      <c r="B96" s="60" t="s">
        <v>74</v>
      </c>
      <c r="C96" s="11">
        <f>SUMPRODUCT((Diário!$E$4:$E$941='Analítico Cp.'!$B96)*(Diário!$C$4:$C$941&gt;=C$4)*(Diário!$C$4:$C$941&lt;=EOMONTH(C$4,0))*(Diário!$F$4:$F$941))
+SUMPRODUCT(('Comp.'!$D$5:$D$484=$B96)*('Comp.'!$B$5:$B$484&gt;=C$4)*('Comp.'!$B$5:$B$484&lt;=EOMONTH(C$4,0))*('Comp.'!$E$5:$E$484))</f>
        <v>0</v>
      </c>
      <c r="D96" s="11">
        <f>SUMPRODUCT((Diário!$E$4:$E$941='Analítico Cp.'!$B96)*(Diário!$C$4:$C$941&gt;=D$4)*(Diário!$C$4:$C$941&lt;=EOMONTH(D$4,0))*(Diário!$F$4:$F$941))
+SUMPRODUCT(('Comp.'!$D$5:$D$484=$B96)*('Comp.'!$B$5:$B$484&gt;=D$4)*('Comp.'!$B$5:$B$484&lt;=EOMONTH(D$4,0))*('Comp.'!$E$5:$E$484))</f>
        <v>0</v>
      </c>
      <c r="E96" s="11">
        <f>SUMPRODUCT((Diário!$E$4:$E$941='Analítico Cp.'!$B96)*(Diário!$C$4:$C$941&gt;=E$4)*(Diário!$C$4:$C$941&lt;=EOMONTH(E$4,0))*(Diário!$F$4:$F$941))
+SUMPRODUCT(('Comp.'!$D$5:$D$484=$B96)*('Comp.'!$B$5:$B$484&gt;=E$4)*('Comp.'!$B$5:$B$484&lt;=EOMONTH(E$4,0))*('Comp.'!$E$5:$E$484))</f>
        <v>0</v>
      </c>
      <c r="F96" s="11">
        <f>SUMPRODUCT((Diário!$E$4:$E$941='Analítico Cp.'!$B96)*(Diário!$C$4:$C$941&gt;=F$4)*(Diário!$C$4:$C$941&lt;=EOMONTH(F$4,0))*(Diário!$F$4:$F$941))
+SUMPRODUCT(('Comp.'!$D$5:$D$484=$B96)*('Comp.'!$B$5:$B$484&gt;=F$4)*('Comp.'!$B$5:$B$484&lt;=EOMONTH(F$4,0))*('Comp.'!$E$5:$E$484))</f>
        <v>0</v>
      </c>
      <c r="G96" s="11">
        <f>SUMPRODUCT((Diário!$E$4:$E$941='Analítico Cp.'!$B96)*(Diário!$C$4:$C$941&gt;=G$4)*(Diário!$C$4:$C$941&lt;=EOMONTH(G$4,0))*(Diário!$F$4:$F$941))
+SUMPRODUCT(('Comp.'!$D$5:$D$484=$B96)*('Comp.'!$B$5:$B$484&gt;=G$4)*('Comp.'!$B$5:$B$484&lt;=EOMONTH(G$4,0))*('Comp.'!$E$5:$E$484))</f>
        <v>0</v>
      </c>
      <c r="H96" s="11">
        <f>SUMPRODUCT((Diário!$E$4:$E$941='Analítico Cp.'!$B96)*(Diário!$C$4:$C$941&gt;=H$4)*(Diário!$C$4:$C$941&lt;=EOMONTH(H$4,0))*(Diário!$F$4:$F$941))
+SUMPRODUCT(('Comp.'!$D$5:$D$484=$B96)*('Comp.'!$B$5:$B$484&gt;=H$4)*('Comp.'!$B$5:$B$484&lt;=EOMONTH(H$4,0))*('Comp.'!$E$5:$E$484))</f>
        <v>0</v>
      </c>
      <c r="I96" s="11">
        <f>SUMPRODUCT((Diário!$E$4:$E$941='Analítico Cp.'!$B96)*(Diário!$C$4:$C$941&gt;=I$4)*(Diário!$C$4:$C$941&lt;=EOMONTH(I$4,0))*(Diário!$F$4:$F$941))
+SUMPRODUCT(('Comp.'!$D$5:$D$484=$B96)*('Comp.'!$B$5:$B$484&gt;=I$4)*('Comp.'!$B$5:$B$484&lt;=EOMONTH(I$4,0))*('Comp.'!$E$5:$E$484))</f>
        <v>0</v>
      </c>
      <c r="J96" s="11">
        <f>SUMPRODUCT((Diário!$E$4:$E$941='Analítico Cp.'!$B96)*(Diário!$C$4:$C$941&gt;=J$4)*(Diário!$C$4:$C$941&lt;=EOMONTH(J$4,0))*(Diário!$F$4:$F$941))
+SUMPRODUCT(('Comp.'!$D$5:$D$484=$B96)*('Comp.'!$B$5:$B$484&gt;=J$4)*('Comp.'!$B$5:$B$484&lt;=EOMONTH(J$4,0))*('Comp.'!$E$5:$E$484))</f>
        <v>0</v>
      </c>
      <c r="K96" s="11">
        <f>SUMPRODUCT((Diário!$E$4:$E$941='Analítico Cp.'!$B96)*(Diário!$C$4:$C$941&gt;=K$4)*(Diário!$C$4:$C$941&lt;=EOMONTH(K$4,0))*(Diário!$F$4:$F$941))
+SUMPRODUCT(('Comp.'!$D$5:$D$484=$B96)*('Comp.'!$B$5:$B$484&gt;=K$4)*('Comp.'!$B$5:$B$484&lt;=EOMONTH(K$4,0))*('Comp.'!$E$5:$E$484))</f>
        <v>0</v>
      </c>
      <c r="L96" s="11">
        <f>SUMPRODUCT((Diário!$E$4:$E$941='Analítico Cp.'!$B96)*(Diário!$C$4:$C$941&gt;=L$4)*(Diário!$C$4:$C$941&lt;=EOMONTH(L$4,0))*(Diário!$F$4:$F$941))
+SUMPRODUCT(('Comp.'!$D$5:$D$484=$B96)*('Comp.'!$B$5:$B$484&gt;=L$4)*('Comp.'!$B$5:$B$484&lt;=EOMONTH(L$4,0))*('Comp.'!$E$5:$E$484))</f>
        <v>0</v>
      </c>
      <c r="M96" s="11">
        <f>SUMPRODUCT((Diário!$E$4:$E$941='Analítico Cp.'!$B96)*(Diário!$C$4:$C$941&gt;=M$4)*(Diário!$C$4:$C$941&lt;=EOMONTH(M$4,0))*(Diário!$F$4:$F$941))
+SUMPRODUCT(('Comp.'!$D$5:$D$484=$B96)*('Comp.'!$B$5:$B$484&gt;=M$4)*('Comp.'!$B$5:$B$484&lt;=EOMONTH(M$4,0))*('Comp.'!$E$5:$E$484))</f>
        <v>0</v>
      </c>
      <c r="N96" s="11">
        <f>SUMPRODUCT((Diário!$E$4:$E$941='Analítico Cp.'!$B96)*(Diário!$C$4:$C$941&gt;=N$4)*(Diário!$C$4:$C$941&lt;=EOMONTH(N$4,0))*(Diário!$F$4:$F$941))
+SUMPRODUCT(('Comp.'!$D$5:$D$484=$B96)*('Comp.'!$B$5:$B$484&gt;=N$4)*('Comp.'!$B$5:$B$484&lt;=EOMONTH(N$4,0))*('Comp.'!$E$5:$E$484))</f>
        <v>0</v>
      </c>
      <c r="O96" s="12">
        <f t="shared" si="14"/>
        <v>0</v>
      </c>
      <c r="P96" s="95">
        <f t="shared" si="15"/>
        <v>0</v>
      </c>
    </row>
    <row r="97" spans="1:16" ht="23.25" customHeight="1" x14ac:dyDescent="0.25">
      <c r="A97" s="40" t="s">
        <v>178</v>
      </c>
      <c r="B97" s="60" t="s">
        <v>233</v>
      </c>
      <c r="C97" s="11">
        <f>SUMPRODUCT((Diário!$E$4:$E$941='Analítico Cp.'!$B97)*(Diário!$C$4:$C$941&gt;=C$4)*(Diário!$C$4:$C$941&lt;=EOMONTH(C$4,0))*(Diário!$F$4:$F$941))
+SUMPRODUCT(('Comp.'!$D$5:$D$484=$B97)*('Comp.'!$B$5:$B$484&gt;=C$4)*('Comp.'!$B$5:$B$484&lt;=EOMONTH(C$4,0))*('Comp.'!$E$5:$E$484))</f>
        <v>0</v>
      </c>
      <c r="D97" s="11">
        <f>SUMPRODUCT((Diário!$E$4:$E$941='Analítico Cp.'!$B97)*(Diário!$C$4:$C$941&gt;=D$4)*(Diário!$C$4:$C$941&lt;=EOMONTH(D$4,0))*(Diário!$F$4:$F$941))
+SUMPRODUCT(('Comp.'!$D$5:$D$484=$B97)*('Comp.'!$B$5:$B$484&gt;=D$4)*('Comp.'!$B$5:$B$484&lt;=EOMONTH(D$4,0))*('Comp.'!$E$5:$E$484))</f>
        <v>0</v>
      </c>
      <c r="E97" s="11">
        <f>SUMPRODUCT((Diário!$E$4:$E$941='Analítico Cp.'!$B97)*(Diário!$C$4:$C$941&gt;=E$4)*(Diário!$C$4:$C$941&lt;=EOMONTH(E$4,0))*(Diário!$F$4:$F$941))
+SUMPRODUCT(('Comp.'!$D$5:$D$484=$B97)*('Comp.'!$B$5:$B$484&gt;=E$4)*('Comp.'!$B$5:$B$484&lt;=EOMONTH(E$4,0))*('Comp.'!$E$5:$E$484))</f>
        <v>0</v>
      </c>
      <c r="F97" s="11">
        <f>SUMPRODUCT((Diário!$E$4:$E$941='Analítico Cp.'!$B97)*(Diário!$C$4:$C$941&gt;=F$4)*(Diário!$C$4:$C$941&lt;=EOMONTH(F$4,0))*(Diário!$F$4:$F$941))
+SUMPRODUCT(('Comp.'!$D$5:$D$484=$B97)*('Comp.'!$B$5:$B$484&gt;=F$4)*('Comp.'!$B$5:$B$484&lt;=EOMONTH(F$4,0))*('Comp.'!$E$5:$E$484))</f>
        <v>0</v>
      </c>
      <c r="G97" s="11">
        <f>SUMPRODUCT((Diário!$E$4:$E$941='Analítico Cp.'!$B97)*(Diário!$C$4:$C$941&gt;=G$4)*(Diário!$C$4:$C$941&lt;=EOMONTH(G$4,0))*(Diário!$F$4:$F$941))
+SUMPRODUCT(('Comp.'!$D$5:$D$484=$B97)*('Comp.'!$B$5:$B$484&gt;=G$4)*('Comp.'!$B$5:$B$484&lt;=EOMONTH(G$4,0))*('Comp.'!$E$5:$E$484))</f>
        <v>0</v>
      </c>
      <c r="H97" s="11">
        <f>SUMPRODUCT((Diário!$E$4:$E$941='Analítico Cp.'!$B97)*(Diário!$C$4:$C$941&gt;=H$4)*(Diário!$C$4:$C$941&lt;=EOMONTH(H$4,0))*(Diário!$F$4:$F$941))
+SUMPRODUCT(('Comp.'!$D$5:$D$484=$B97)*('Comp.'!$B$5:$B$484&gt;=H$4)*('Comp.'!$B$5:$B$484&lt;=EOMONTH(H$4,0))*('Comp.'!$E$5:$E$484))</f>
        <v>0</v>
      </c>
      <c r="I97" s="11">
        <f>SUMPRODUCT((Diário!$E$4:$E$941='Analítico Cp.'!$B97)*(Diário!$C$4:$C$941&gt;=I$4)*(Diário!$C$4:$C$941&lt;=EOMONTH(I$4,0))*(Diário!$F$4:$F$941))
+SUMPRODUCT(('Comp.'!$D$5:$D$484=$B97)*('Comp.'!$B$5:$B$484&gt;=I$4)*('Comp.'!$B$5:$B$484&lt;=EOMONTH(I$4,0))*('Comp.'!$E$5:$E$484))</f>
        <v>0</v>
      </c>
      <c r="J97" s="11">
        <f>SUMPRODUCT((Diário!$E$4:$E$941='Analítico Cp.'!$B97)*(Diário!$C$4:$C$941&gt;=J$4)*(Diário!$C$4:$C$941&lt;=EOMONTH(J$4,0))*(Diário!$F$4:$F$941))
+SUMPRODUCT(('Comp.'!$D$5:$D$484=$B97)*('Comp.'!$B$5:$B$484&gt;=J$4)*('Comp.'!$B$5:$B$484&lt;=EOMONTH(J$4,0))*('Comp.'!$E$5:$E$484))</f>
        <v>0</v>
      </c>
      <c r="K97" s="11">
        <f>SUMPRODUCT((Diário!$E$4:$E$941='Analítico Cp.'!$B97)*(Diário!$C$4:$C$941&gt;=K$4)*(Diário!$C$4:$C$941&lt;=EOMONTH(K$4,0))*(Diário!$F$4:$F$941))
+SUMPRODUCT(('Comp.'!$D$5:$D$484=$B97)*('Comp.'!$B$5:$B$484&gt;=K$4)*('Comp.'!$B$5:$B$484&lt;=EOMONTH(K$4,0))*('Comp.'!$E$5:$E$484))</f>
        <v>0</v>
      </c>
      <c r="L97" s="11">
        <f>SUMPRODUCT((Diário!$E$4:$E$941='Analítico Cp.'!$B97)*(Diário!$C$4:$C$941&gt;=L$4)*(Diário!$C$4:$C$941&lt;=EOMONTH(L$4,0))*(Diário!$F$4:$F$941))
+SUMPRODUCT(('Comp.'!$D$5:$D$484=$B97)*('Comp.'!$B$5:$B$484&gt;=L$4)*('Comp.'!$B$5:$B$484&lt;=EOMONTH(L$4,0))*('Comp.'!$E$5:$E$484))</f>
        <v>0</v>
      </c>
      <c r="M97" s="11">
        <f>SUMPRODUCT((Diário!$E$4:$E$941='Analítico Cp.'!$B97)*(Diário!$C$4:$C$941&gt;=M$4)*(Diário!$C$4:$C$941&lt;=EOMONTH(M$4,0))*(Diário!$F$4:$F$941))
+SUMPRODUCT(('Comp.'!$D$5:$D$484=$B97)*('Comp.'!$B$5:$B$484&gt;=M$4)*('Comp.'!$B$5:$B$484&lt;=EOMONTH(M$4,0))*('Comp.'!$E$5:$E$484))</f>
        <v>0</v>
      </c>
      <c r="N97" s="11">
        <f>SUMPRODUCT((Diário!$E$4:$E$941='Analítico Cp.'!$B97)*(Diário!$C$4:$C$941&gt;=N$4)*(Diário!$C$4:$C$941&lt;=EOMONTH(N$4,0))*(Diário!$F$4:$F$941))
+SUMPRODUCT(('Comp.'!$D$5:$D$484=$B97)*('Comp.'!$B$5:$B$484&gt;=N$4)*('Comp.'!$B$5:$B$484&lt;=EOMONTH(N$4,0))*('Comp.'!$E$5:$E$484))</f>
        <v>0</v>
      </c>
      <c r="O97" s="12">
        <f t="shared" si="14"/>
        <v>0</v>
      </c>
      <c r="P97" s="95">
        <f t="shared" si="15"/>
        <v>0</v>
      </c>
    </row>
    <row r="98" spans="1:16" ht="23.25" customHeight="1" x14ac:dyDescent="0.25">
      <c r="A98" s="40" t="s">
        <v>179</v>
      </c>
      <c r="B98" s="60" t="s">
        <v>0</v>
      </c>
      <c r="C98" s="11">
        <f>SUMPRODUCT((Diário!$E$4:$E$941='Analítico Cp.'!$B98)*(Diário!$C$4:$C$941&gt;=C$4)*(Diário!$C$4:$C$941&lt;=EOMONTH(C$4,0))*(Diário!$F$4:$F$941))
+SUMPRODUCT(('Comp.'!$D$5:$D$484=$B98)*('Comp.'!$B$5:$B$484&gt;=C$4)*('Comp.'!$B$5:$B$484&lt;=EOMONTH(C$4,0))*('Comp.'!$E$5:$E$484))</f>
        <v>0</v>
      </c>
      <c r="D98" s="11">
        <f>SUMPRODUCT((Diário!$E$4:$E$941='Analítico Cp.'!$B98)*(Diário!$C$4:$C$941&gt;=D$4)*(Diário!$C$4:$C$941&lt;=EOMONTH(D$4,0))*(Diário!$F$4:$F$941))
+SUMPRODUCT(('Comp.'!$D$5:$D$484=$B98)*('Comp.'!$B$5:$B$484&gt;=D$4)*('Comp.'!$B$5:$B$484&lt;=EOMONTH(D$4,0))*('Comp.'!$E$5:$E$484))</f>
        <v>0</v>
      </c>
      <c r="E98" s="11">
        <f>SUMPRODUCT((Diário!$E$4:$E$941='Analítico Cp.'!$B98)*(Diário!$C$4:$C$941&gt;=E$4)*(Diário!$C$4:$C$941&lt;=EOMONTH(E$4,0))*(Diário!$F$4:$F$941))
+SUMPRODUCT(('Comp.'!$D$5:$D$484=$B98)*('Comp.'!$B$5:$B$484&gt;=E$4)*('Comp.'!$B$5:$B$484&lt;=EOMONTH(E$4,0))*('Comp.'!$E$5:$E$484))</f>
        <v>0</v>
      </c>
      <c r="F98" s="11">
        <f>SUMPRODUCT((Diário!$E$4:$E$941='Analítico Cp.'!$B98)*(Diário!$C$4:$C$941&gt;=F$4)*(Diário!$C$4:$C$941&lt;=EOMONTH(F$4,0))*(Diário!$F$4:$F$941))
+SUMPRODUCT(('Comp.'!$D$5:$D$484=$B98)*('Comp.'!$B$5:$B$484&gt;=F$4)*('Comp.'!$B$5:$B$484&lt;=EOMONTH(F$4,0))*('Comp.'!$E$5:$E$484))</f>
        <v>0</v>
      </c>
      <c r="G98" s="11">
        <f>SUMPRODUCT((Diário!$E$4:$E$941='Analítico Cp.'!$B98)*(Diário!$C$4:$C$941&gt;=G$4)*(Diário!$C$4:$C$941&lt;=EOMONTH(G$4,0))*(Diário!$F$4:$F$941))
+SUMPRODUCT(('Comp.'!$D$5:$D$484=$B98)*('Comp.'!$B$5:$B$484&gt;=G$4)*('Comp.'!$B$5:$B$484&lt;=EOMONTH(G$4,0))*('Comp.'!$E$5:$E$484))</f>
        <v>0</v>
      </c>
      <c r="H98" s="11">
        <f>SUMPRODUCT((Diário!$E$4:$E$941='Analítico Cp.'!$B98)*(Diário!$C$4:$C$941&gt;=H$4)*(Diário!$C$4:$C$941&lt;=EOMONTH(H$4,0))*(Diário!$F$4:$F$941))
+SUMPRODUCT(('Comp.'!$D$5:$D$484=$B98)*('Comp.'!$B$5:$B$484&gt;=H$4)*('Comp.'!$B$5:$B$484&lt;=EOMONTH(H$4,0))*('Comp.'!$E$5:$E$484))</f>
        <v>0</v>
      </c>
      <c r="I98" s="11">
        <f>SUMPRODUCT((Diário!$E$4:$E$941='Analítico Cp.'!$B98)*(Diário!$C$4:$C$941&gt;=I$4)*(Diário!$C$4:$C$941&lt;=EOMONTH(I$4,0))*(Diário!$F$4:$F$941))
+SUMPRODUCT(('Comp.'!$D$5:$D$484=$B98)*('Comp.'!$B$5:$B$484&gt;=I$4)*('Comp.'!$B$5:$B$484&lt;=EOMONTH(I$4,0))*('Comp.'!$E$5:$E$484))</f>
        <v>0</v>
      </c>
      <c r="J98" s="11">
        <f>SUMPRODUCT((Diário!$E$4:$E$941='Analítico Cp.'!$B98)*(Diário!$C$4:$C$941&gt;=J$4)*(Diário!$C$4:$C$941&lt;=EOMONTH(J$4,0))*(Diário!$F$4:$F$941))
+SUMPRODUCT(('Comp.'!$D$5:$D$484=$B98)*('Comp.'!$B$5:$B$484&gt;=J$4)*('Comp.'!$B$5:$B$484&lt;=EOMONTH(J$4,0))*('Comp.'!$E$5:$E$484))</f>
        <v>0</v>
      </c>
      <c r="K98" s="11">
        <f>SUMPRODUCT((Diário!$E$4:$E$941='Analítico Cp.'!$B98)*(Diário!$C$4:$C$941&gt;=K$4)*(Diário!$C$4:$C$941&lt;=EOMONTH(K$4,0))*(Diário!$F$4:$F$941))
+SUMPRODUCT(('Comp.'!$D$5:$D$484=$B98)*('Comp.'!$B$5:$B$484&gt;=K$4)*('Comp.'!$B$5:$B$484&lt;=EOMONTH(K$4,0))*('Comp.'!$E$5:$E$484))</f>
        <v>0</v>
      </c>
      <c r="L98" s="11">
        <f>SUMPRODUCT((Diário!$E$4:$E$941='Analítico Cp.'!$B98)*(Diário!$C$4:$C$941&gt;=L$4)*(Diário!$C$4:$C$941&lt;=EOMONTH(L$4,0))*(Diário!$F$4:$F$941))
+SUMPRODUCT(('Comp.'!$D$5:$D$484=$B98)*('Comp.'!$B$5:$B$484&gt;=L$4)*('Comp.'!$B$5:$B$484&lt;=EOMONTH(L$4,0))*('Comp.'!$E$5:$E$484))</f>
        <v>0</v>
      </c>
      <c r="M98" s="11">
        <f>SUMPRODUCT((Diário!$E$4:$E$941='Analítico Cp.'!$B98)*(Diário!$C$4:$C$941&gt;=M$4)*(Diário!$C$4:$C$941&lt;=EOMONTH(M$4,0))*(Diário!$F$4:$F$941))
+SUMPRODUCT(('Comp.'!$D$5:$D$484=$B98)*('Comp.'!$B$5:$B$484&gt;=M$4)*('Comp.'!$B$5:$B$484&lt;=EOMONTH(M$4,0))*('Comp.'!$E$5:$E$484))</f>
        <v>0</v>
      </c>
      <c r="N98" s="11">
        <f>SUMPRODUCT((Diário!$E$4:$E$941='Analítico Cp.'!$B98)*(Diário!$C$4:$C$941&gt;=N$4)*(Diário!$C$4:$C$941&lt;=EOMONTH(N$4,0))*(Diário!$F$4:$F$941))
+SUMPRODUCT(('Comp.'!$D$5:$D$484=$B98)*('Comp.'!$B$5:$B$484&gt;=N$4)*('Comp.'!$B$5:$B$484&lt;=EOMONTH(N$4,0))*('Comp.'!$E$5:$E$484))</f>
        <v>0</v>
      </c>
      <c r="O98" s="12">
        <f t="shared" si="14"/>
        <v>0</v>
      </c>
      <c r="P98" s="95">
        <f t="shared" si="15"/>
        <v>0</v>
      </c>
    </row>
    <row r="99" spans="1:16" ht="23.25" customHeight="1" x14ac:dyDescent="0.25">
      <c r="A99" s="40" t="s">
        <v>180</v>
      </c>
      <c r="B99" s="61" t="s">
        <v>75</v>
      </c>
      <c r="C99" s="11">
        <f>SUMPRODUCT((Diário!$E$4:$E$941='Analítico Cp.'!$B99)*(Diário!$C$4:$C$941&gt;=C$4)*(Diário!$C$4:$C$941&lt;=EOMONTH(C$4,0))*(Diário!$F$4:$F$941))
+SUMPRODUCT(('Comp.'!$D$5:$D$484=$B99)*('Comp.'!$B$5:$B$484&gt;=C$4)*('Comp.'!$B$5:$B$484&lt;=EOMONTH(C$4,0))*('Comp.'!$E$5:$E$484))</f>
        <v>0</v>
      </c>
      <c r="D99" s="11">
        <f>SUMPRODUCT((Diário!$E$4:$E$941='Analítico Cp.'!$B99)*(Diário!$C$4:$C$941&gt;=D$4)*(Diário!$C$4:$C$941&lt;=EOMONTH(D$4,0))*(Diário!$F$4:$F$941))
+SUMPRODUCT(('Comp.'!$D$5:$D$484=$B99)*('Comp.'!$B$5:$B$484&gt;=D$4)*('Comp.'!$B$5:$B$484&lt;=EOMONTH(D$4,0))*('Comp.'!$E$5:$E$484))</f>
        <v>0</v>
      </c>
      <c r="E99" s="11">
        <f>SUMPRODUCT((Diário!$E$4:$E$941='Analítico Cp.'!$B99)*(Diário!$C$4:$C$941&gt;=E$4)*(Diário!$C$4:$C$941&lt;=EOMONTH(E$4,0))*(Diário!$F$4:$F$941))
+SUMPRODUCT(('Comp.'!$D$5:$D$484=$B99)*('Comp.'!$B$5:$B$484&gt;=E$4)*('Comp.'!$B$5:$B$484&lt;=EOMONTH(E$4,0))*('Comp.'!$E$5:$E$484))</f>
        <v>0</v>
      </c>
      <c r="F99" s="11">
        <f>SUMPRODUCT((Diário!$E$4:$E$941='Analítico Cp.'!$B99)*(Diário!$C$4:$C$941&gt;=F$4)*(Diário!$C$4:$C$941&lt;=EOMONTH(F$4,0))*(Diário!$F$4:$F$941))
+SUMPRODUCT(('Comp.'!$D$5:$D$484=$B99)*('Comp.'!$B$5:$B$484&gt;=F$4)*('Comp.'!$B$5:$B$484&lt;=EOMONTH(F$4,0))*('Comp.'!$E$5:$E$484))</f>
        <v>0</v>
      </c>
      <c r="G99" s="11">
        <f>SUMPRODUCT((Diário!$E$4:$E$941='Analítico Cp.'!$B99)*(Diário!$C$4:$C$941&gt;=G$4)*(Diário!$C$4:$C$941&lt;=EOMONTH(G$4,0))*(Diário!$F$4:$F$941))
+SUMPRODUCT(('Comp.'!$D$5:$D$484=$B99)*('Comp.'!$B$5:$B$484&gt;=G$4)*('Comp.'!$B$5:$B$484&lt;=EOMONTH(G$4,0))*('Comp.'!$E$5:$E$484))</f>
        <v>0</v>
      </c>
      <c r="H99" s="11">
        <f>SUMPRODUCT((Diário!$E$4:$E$941='Analítico Cp.'!$B99)*(Diário!$C$4:$C$941&gt;=H$4)*(Diário!$C$4:$C$941&lt;=EOMONTH(H$4,0))*(Diário!$F$4:$F$941))
+SUMPRODUCT(('Comp.'!$D$5:$D$484=$B99)*('Comp.'!$B$5:$B$484&gt;=H$4)*('Comp.'!$B$5:$B$484&lt;=EOMONTH(H$4,0))*('Comp.'!$E$5:$E$484))</f>
        <v>0</v>
      </c>
      <c r="I99" s="11">
        <f>SUMPRODUCT((Diário!$E$4:$E$941='Analítico Cp.'!$B99)*(Diário!$C$4:$C$941&gt;=I$4)*(Diário!$C$4:$C$941&lt;=EOMONTH(I$4,0))*(Diário!$F$4:$F$941))
+SUMPRODUCT(('Comp.'!$D$5:$D$484=$B99)*('Comp.'!$B$5:$B$484&gt;=I$4)*('Comp.'!$B$5:$B$484&lt;=EOMONTH(I$4,0))*('Comp.'!$E$5:$E$484))</f>
        <v>0</v>
      </c>
      <c r="J99" s="11">
        <f>SUMPRODUCT((Diário!$E$4:$E$941='Analítico Cp.'!$B99)*(Diário!$C$4:$C$941&gt;=J$4)*(Diário!$C$4:$C$941&lt;=EOMONTH(J$4,0))*(Diário!$F$4:$F$941))
+SUMPRODUCT(('Comp.'!$D$5:$D$484=$B99)*('Comp.'!$B$5:$B$484&gt;=J$4)*('Comp.'!$B$5:$B$484&lt;=EOMONTH(J$4,0))*('Comp.'!$E$5:$E$484))</f>
        <v>0</v>
      </c>
      <c r="K99" s="11">
        <f>SUMPRODUCT((Diário!$E$4:$E$941='Analítico Cp.'!$B99)*(Diário!$C$4:$C$941&gt;=K$4)*(Diário!$C$4:$C$941&lt;=EOMONTH(K$4,0))*(Diário!$F$4:$F$941))
+SUMPRODUCT(('Comp.'!$D$5:$D$484=$B99)*('Comp.'!$B$5:$B$484&gt;=K$4)*('Comp.'!$B$5:$B$484&lt;=EOMONTH(K$4,0))*('Comp.'!$E$5:$E$484))</f>
        <v>0</v>
      </c>
      <c r="L99" s="11">
        <f>SUMPRODUCT((Diário!$E$4:$E$941='Analítico Cp.'!$B99)*(Diário!$C$4:$C$941&gt;=L$4)*(Diário!$C$4:$C$941&lt;=EOMONTH(L$4,0))*(Diário!$F$4:$F$941))
+SUMPRODUCT(('Comp.'!$D$5:$D$484=$B99)*('Comp.'!$B$5:$B$484&gt;=L$4)*('Comp.'!$B$5:$B$484&lt;=EOMONTH(L$4,0))*('Comp.'!$E$5:$E$484))</f>
        <v>0</v>
      </c>
      <c r="M99" s="11">
        <f>SUMPRODUCT((Diário!$E$4:$E$941='Analítico Cp.'!$B99)*(Diário!$C$4:$C$941&gt;=M$4)*(Diário!$C$4:$C$941&lt;=EOMONTH(M$4,0))*(Diário!$F$4:$F$941))
+SUMPRODUCT(('Comp.'!$D$5:$D$484=$B99)*('Comp.'!$B$5:$B$484&gt;=M$4)*('Comp.'!$B$5:$B$484&lt;=EOMONTH(M$4,0))*('Comp.'!$E$5:$E$484))</f>
        <v>0</v>
      </c>
      <c r="N99" s="11">
        <f>SUMPRODUCT((Diário!$E$4:$E$941='Analítico Cp.'!$B99)*(Diário!$C$4:$C$941&gt;=N$4)*(Diário!$C$4:$C$941&lt;=EOMONTH(N$4,0))*(Diário!$F$4:$F$941))
+SUMPRODUCT(('Comp.'!$D$5:$D$484=$B99)*('Comp.'!$B$5:$B$484&gt;=N$4)*('Comp.'!$B$5:$B$484&lt;=EOMONTH(N$4,0))*('Comp.'!$E$5:$E$484))</f>
        <v>0</v>
      </c>
      <c r="O99" s="12">
        <f t="shared" si="14"/>
        <v>0</v>
      </c>
      <c r="P99" s="95">
        <f t="shared" si="15"/>
        <v>0</v>
      </c>
    </row>
    <row r="100" spans="1:16" ht="23.25" customHeight="1" x14ac:dyDescent="0.25">
      <c r="A100" s="40" t="s">
        <v>181</v>
      </c>
      <c r="B100" s="62" t="s">
        <v>204</v>
      </c>
      <c r="C100" s="11">
        <f>SUMPRODUCT((Diário!$E$4:$E$941='Analítico Cp.'!$B100)*(Diário!$C$4:$C$941&gt;=C$4)*(Diário!$C$4:$C$941&lt;=EOMONTH(C$4,0))*(Diário!$F$4:$F$941))
+SUMPRODUCT(('Comp.'!$D$5:$D$484=$B100)*('Comp.'!$B$5:$B$484&gt;=C$4)*('Comp.'!$B$5:$B$484&lt;=EOMONTH(C$4,0))*('Comp.'!$E$5:$E$484))</f>
        <v>0</v>
      </c>
      <c r="D100" s="11">
        <f>SUMPRODUCT((Diário!$E$4:$E$941='Analítico Cp.'!$B100)*(Diário!$C$4:$C$941&gt;=D$4)*(Diário!$C$4:$C$941&lt;=EOMONTH(D$4,0))*(Diário!$F$4:$F$941))
+SUMPRODUCT(('Comp.'!$D$5:$D$484=$B100)*('Comp.'!$B$5:$B$484&gt;=D$4)*('Comp.'!$B$5:$B$484&lt;=EOMONTH(D$4,0))*('Comp.'!$E$5:$E$484))</f>
        <v>0</v>
      </c>
      <c r="E100" s="11">
        <f>SUMPRODUCT((Diário!$E$4:$E$941='Analítico Cp.'!$B100)*(Diário!$C$4:$C$941&gt;=E$4)*(Diário!$C$4:$C$941&lt;=EOMONTH(E$4,0))*(Diário!$F$4:$F$941))
+SUMPRODUCT(('Comp.'!$D$5:$D$484=$B100)*('Comp.'!$B$5:$B$484&gt;=E$4)*('Comp.'!$B$5:$B$484&lt;=EOMONTH(E$4,0))*('Comp.'!$E$5:$E$484))</f>
        <v>0</v>
      </c>
      <c r="F100" s="11">
        <f>SUMPRODUCT((Diário!$E$4:$E$941='Analítico Cp.'!$B100)*(Diário!$C$4:$C$941&gt;=F$4)*(Diário!$C$4:$C$941&lt;=EOMONTH(F$4,0))*(Diário!$F$4:$F$941))
+SUMPRODUCT(('Comp.'!$D$5:$D$484=$B100)*('Comp.'!$B$5:$B$484&gt;=F$4)*('Comp.'!$B$5:$B$484&lt;=EOMONTH(F$4,0))*('Comp.'!$E$5:$E$484))</f>
        <v>0</v>
      </c>
      <c r="G100" s="11">
        <f>SUMPRODUCT((Diário!$E$4:$E$941='Analítico Cp.'!$B100)*(Diário!$C$4:$C$941&gt;=G$4)*(Diário!$C$4:$C$941&lt;=EOMONTH(G$4,0))*(Diário!$F$4:$F$941))
+SUMPRODUCT(('Comp.'!$D$5:$D$484=$B100)*('Comp.'!$B$5:$B$484&gt;=G$4)*('Comp.'!$B$5:$B$484&lt;=EOMONTH(G$4,0))*('Comp.'!$E$5:$E$484))</f>
        <v>0</v>
      </c>
      <c r="H100" s="11">
        <f>SUMPRODUCT((Diário!$E$4:$E$941='Analítico Cp.'!$B100)*(Diário!$C$4:$C$941&gt;=H$4)*(Diário!$C$4:$C$941&lt;=EOMONTH(H$4,0))*(Diário!$F$4:$F$941))
+SUMPRODUCT(('Comp.'!$D$5:$D$484=$B100)*('Comp.'!$B$5:$B$484&gt;=H$4)*('Comp.'!$B$5:$B$484&lt;=EOMONTH(H$4,0))*('Comp.'!$E$5:$E$484))</f>
        <v>0</v>
      </c>
      <c r="I100" s="11">
        <f>SUMPRODUCT((Diário!$E$4:$E$941='Analítico Cp.'!$B100)*(Diário!$C$4:$C$941&gt;=I$4)*(Diário!$C$4:$C$941&lt;=EOMONTH(I$4,0))*(Diário!$F$4:$F$941))
+SUMPRODUCT(('Comp.'!$D$5:$D$484=$B100)*('Comp.'!$B$5:$B$484&gt;=I$4)*('Comp.'!$B$5:$B$484&lt;=EOMONTH(I$4,0))*('Comp.'!$E$5:$E$484))</f>
        <v>0</v>
      </c>
      <c r="J100" s="11">
        <f>SUMPRODUCT((Diário!$E$4:$E$941='Analítico Cp.'!$B100)*(Diário!$C$4:$C$941&gt;=J$4)*(Diário!$C$4:$C$941&lt;=EOMONTH(J$4,0))*(Diário!$F$4:$F$941))
+SUMPRODUCT(('Comp.'!$D$5:$D$484=$B100)*('Comp.'!$B$5:$B$484&gt;=J$4)*('Comp.'!$B$5:$B$484&lt;=EOMONTH(J$4,0))*('Comp.'!$E$5:$E$484))</f>
        <v>0</v>
      </c>
      <c r="K100" s="11">
        <f>SUMPRODUCT((Diário!$E$4:$E$941='Analítico Cp.'!$B100)*(Diário!$C$4:$C$941&gt;=K$4)*(Diário!$C$4:$C$941&lt;=EOMONTH(K$4,0))*(Diário!$F$4:$F$941))
+SUMPRODUCT(('Comp.'!$D$5:$D$484=$B100)*('Comp.'!$B$5:$B$484&gt;=K$4)*('Comp.'!$B$5:$B$484&lt;=EOMONTH(K$4,0))*('Comp.'!$E$5:$E$484))</f>
        <v>0</v>
      </c>
      <c r="L100" s="11">
        <f>SUMPRODUCT((Diário!$E$4:$E$941='Analítico Cp.'!$B100)*(Diário!$C$4:$C$941&gt;=L$4)*(Diário!$C$4:$C$941&lt;=EOMONTH(L$4,0))*(Diário!$F$4:$F$941))
+SUMPRODUCT(('Comp.'!$D$5:$D$484=$B100)*('Comp.'!$B$5:$B$484&gt;=L$4)*('Comp.'!$B$5:$B$484&lt;=EOMONTH(L$4,0))*('Comp.'!$E$5:$E$484))</f>
        <v>0</v>
      </c>
      <c r="M100" s="11">
        <f>SUMPRODUCT((Diário!$E$4:$E$941='Analítico Cp.'!$B100)*(Diário!$C$4:$C$941&gt;=M$4)*(Diário!$C$4:$C$941&lt;=EOMONTH(M$4,0))*(Diário!$F$4:$F$941))
+SUMPRODUCT(('Comp.'!$D$5:$D$484=$B100)*('Comp.'!$B$5:$B$484&gt;=M$4)*('Comp.'!$B$5:$B$484&lt;=EOMONTH(M$4,0))*('Comp.'!$E$5:$E$484))</f>
        <v>0</v>
      </c>
      <c r="N100" s="11">
        <f>SUMPRODUCT((Diário!$E$4:$E$941='Analítico Cp.'!$B100)*(Diário!$C$4:$C$941&gt;=N$4)*(Diário!$C$4:$C$941&lt;=EOMONTH(N$4,0))*(Diário!$F$4:$F$941))
+SUMPRODUCT(('Comp.'!$D$5:$D$484=$B100)*('Comp.'!$B$5:$B$484&gt;=N$4)*('Comp.'!$B$5:$B$484&lt;=EOMONTH(N$4,0))*('Comp.'!$E$5:$E$484))</f>
        <v>0</v>
      </c>
      <c r="O100" s="12">
        <f t="shared" si="14"/>
        <v>0</v>
      </c>
      <c r="P100" s="95">
        <f t="shared" si="15"/>
        <v>0</v>
      </c>
    </row>
    <row r="101" spans="1:16" ht="23.25" customHeight="1" x14ac:dyDescent="0.25">
      <c r="A101" s="40" t="s">
        <v>182</v>
      </c>
      <c r="B101" s="61" t="s">
        <v>241</v>
      </c>
      <c r="C101" s="11">
        <f>SUMPRODUCT((Diário!$E$4:$E$941='Analítico Cp.'!$B101)*(Diário!$C$4:$C$941&gt;=C$4)*(Diário!$C$4:$C$941&lt;=EOMONTH(C$4,0))*(Diário!$F$4:$F$941))
+SUMPRODUCT(('Comp.'!$D$5:$D$484=$B101)*('Comp.'!$B$5:$B$484&gt;=C$4)*('Comp.'!$B$5:$B$484&lt;=EOMONTH(C$4,0))*('Comp.'!$E$5:$E$484))</f>
        <v>0</v>
      </c>
      <c r="D101" s="11">
        <f>SUMPRODUCT((Diário!$E$4:$E$941='Analítico Cp.'!$B101)*(Diário!$C$4:$C$941&gt;=D$4)*(Diário!$C$4:$C$941&lt;=EOMONTH(D$4,0))*(Diário!$F$4:$F$941))
+SUMPRODUCT(('Comp.'!$D$5:$D$484=$B101)*('Comp.'!$B$5:$B$484&gt;=D$4)*('Comp.'!$B$5:$B$484&lt;=EOMONTH(D$4,0))*('Comp.'!$E$5:$E$484))</f>
        <v>0</v>
      </c>
      <c r="E101" s="11">
        <f>SUMPRODUCT((Diário!$E$4:$E$941='Analítico Cp.'!$B101)*(Diário!$C$4:$C$941&gt;=E$4)*(Diário!$C$4:$C$941&lt;=EOMONTH(E$4,0))*(Diário!$F$4:$F$941))
+SUMPRODUCT(('Comp.'!$D$5:$D$484=$B101)*('Comp.'!$B$5:$B$484&gt;=E$4)*('Comp.'!$B$5:$B$484&lt;=EOMONTH(E$4,0))*('Comp.'!$E$5:$E$484))</f>
        <v>0</v>
      </c>
      <c r="F101" s="11">
        <f>SUMPRODUCT((Diário!$E$4:$E$941='Analítico Cp.'!$B101)*(Diário!$C$4:$C$941&gt;=F$4)*(Diário!$C$4:$C$941&lt;=EOMONTH(F$4,0))*(Diário!$F$4:$F$941))
+SUMPRODUCT(('Comp.'!$D$5:$D$484=$B101)*('Comp.'!$B$5:$B$484&gt;=F$4)*('Comp.'!$B$5:$B$484&lt;=EOMONTH(F$4,0))*('Comp.'!$E$5:$E$484))</f>
        <v>0</v>
      </c>
      <c r="G101" s="11">
        <f>SUMPRODUCT((Diário!$E$4:$E$941='Analítico Cp.'!$B101)*(Diário!$C$4:$C$941&gt;=G$4)*(Diário!$C$4:$C$941&lt;=EOMONTH(G$4,0))*(Diário!$F$4:$F$941))
+SUMPRODUCT(('Comp.'!$D$5:$D$484=$B101)*('Comp.'!$B$5:$B$484&gt;=G$4)*('Comp.'!$B$5:$B$484&lt;=EOMONTH(G$4,0))*('Comp.'!$E$5:$E$484))</f>
        <v>0</v>
      </c>
      <c r="H101" s="11">
        <f>SUMPRODUCT((Diário!$E$4:$E$941='Analítico Cp.'!$B101)*(Diário!$C$4:$C$941&gt;=H$4)*(Diário!$C$4:$C$941&lt;=EOMONTH(H$4,0))*(Diário!$F$4:$F$941))
+SUMPRODUCT(('Comp.'!$D$5:$D$484=$B101)*('Comp.'!$B$5:$B$484&gt;=H$4)*('Comp.'!$B$5:$B$484&lt;=EOMONTH(H$4,0))*('Comp.'!$E$5:$E$484))</f>
        <v>0</v>
      </c>
      <c r="I101" s="11">
        <f>SUMPRODUCT((Diário!$E$4:$E$941='Analítico Cp.'!$B101)*(Diário!$C$4:$C$941&gt;=I$4)*(Diário!$C$4:$C$941&lt;=EOMONTH(I$4,0))*(Diário!$F$4:$F$941))
+SUMPRODUCT(('Comp.'!$D$5:$D$484=$B101)*('Comp.'!$B$5:$B$484&gt;=I$4)*('Comp.'!$B$5:$B$484&lt;=EOMONTH(I$4,0))*('Comp.'!$E$5:$E$484))</f>
        <v>0</v>
      </c>
      <c r="J101" s="11">
        <f>SUMPRODUCT((Diário!$E$4:$E$941='Analítico Cp.'!$B101)*(Diário!$C$4:$C$941&gt;=J$4)*(Diário!$C$4:$C$941&lt;=EOMONTH(J$4,0))*(Diário!$F$4:$F$941))
+SUMPRODUCT(('Comp.'!$D$5:$D$484=$B101)*('Comp.'!$B$5:$B$484&gt;=J$4)*('Comp.'!$B$5:$B$484&lt;=EOMONTH(J$4,0))*('Comp.'!$E$5:$E$484))</f>
        <v>0</v>
      </c>
      <c r="K101" s="11">
        <f>SUMPRODUCT((Diário!$E$4:$E$941='Analítico Cp.'!$B101)*(Diário!$C$4:$C$941&gt;=K$4)*(Diário!$C$4:$C$941&lt;=EOMONTH(K$4,0))*(Diário!$F$4:$F$941))
+SUMPRODUCT(('Comp.'!$D$5:$D$484=$B101)*('Comp.'!$B$5:$B$484&gt;=K$4)*('Comp.'!$B$5:$B$484&lt;=EOMONTH(K$4,0))*('Comp.'!$E$5:$E$484))</f>
        <v>0</v>
      </c>
      <c r="L101" s="11">
        <f>SUMPRODUCT((Diário!$E$4:$E$941='Analítico Cp.'!$B101)*(Diário!$C$4:$C$941&gt;=L$4)*(Diário!$C$4:$C$941&lt;=EOMONTH(L$4,0))*(Diário!$F$4:$F$941))
+SUMPRODUCT(('Comp.'!$D$5:$D$484=$B101)*('Comp.'!$B$5:$B$484&gt;=L$4)*('Comp.'!$B$5:$B$484&lt;=EOMONTH(L$4,0))*('Comp.'!$E$5:$E$484))</f>
        <v>0</v>
      </c>
      <c r="M101" s="11">
        <f>SUMPRODUCT((Diário!$E$4:$E$941='Analítico Cp.'!$B101)*(Diário!$C$4:$C$941&gt;=M$4)*(Diário!$C$4:$C$941&lt;=EOMONTH(M$4,0))*(Diário!$F$4:$F$941))
+SUMPRODUCT(('Comp.'!$D$5:$D$484=$B101)*('Comp.'!$B$5:$B$484&gt;=M$4)*('Comp.'!$B$5:$B$484&lt;=EOMONTH(M$4,0))*('Comp.'!$E$5:$E$484))</f>
        <v>0</v>
      </c>
      <c r="N101" s="11">
        <f>SUMPRODUCT((Diário!$E$4:$E$941='Analítico Cp.'!$B101)*(Diário!$C$4:$C$941&gt;=N$4)*(Diário!$C$4:$C$941&lt;=EOMONTH(N$4,0))*(Diário!$F$4:$F$941))
+SUMPRODUCT(('Comp.'!$D$5:$D$484=$B101)*('Comp.'!$B$5:$B$484&gt;=N$4)*('Comp.'!$B$5:$B$484&lt;=EOMONTH(N$4,0))*('Comp.'!$E$5:$E$484))</f>
        <v>0</v>
      </c>
      <c r="O101" s="12">
        <f t="shared" si="14"/>
        <v>0</v>
      </c>
      <c r="P101" s="95">
        <f t="shared" si="15"/>
        <v>0</v>
      </c>
    </row>
    <row r="102" spans="1:16" ht="23.25" customHeight="1" x14ac:dyDescent="0.25">
      <c r="A102" s="40" t="s">
        <v>183</v>
      </c>
      <c r="B102" s="60" t="s">
        <v>84</v>
      </c>
      <c r="C102" s="11">
        <f>SUMPRODUCT((Diário!$E$4:$E$941='Analítico Cp.'!$B102)*(Diário!$C$4:$C$941&gt;=C$4)*(Diário!$C$4:$C$941&lt;=EOMONTH(C$4,0))*(Diário!$F$4:$F$941))
+SUMPRODUCT(('Comp.'!$D$5:$D$484=$B102)*('Comp.'!$B$5:$B$484&gt;=C$4)*('Comp.'!$B$5:$B$484&lt;=EOMONTH(C$4,0))*('Comp.'!$E$5:$E$484))</f>
        <v>0</v>
      </c>
      <c r="D102" s="11">
        <f>SUMPRODUCT((Diário!$E$4:$E$941='Analítico Cp.'!$B102)*(Diário!$C$4:$C$941&gt;=D$4)*(Diário!$C$4:$C$941&lt;=EOMONTH(D$4,0))*(Diário!$F$4:$F$941))
+SUMPRODUCT(('Comp.'!$D$5:$D$484=$B102)*('Comp.'!$B$5:$B$484&gt;=D$4)*('Comp.'!$B$5:$B$484&lt;=EOMONTH(D$4,0))*('Comp.'!$E$5:$E$484))</f>
        <v>0</v>
      </c>
      <c r="E102" s="11">
        <f>SUMPRODUCT((Diário!$E$4:$E$941='Analítico Cp.'!$B102)*(Diário!$C$4:$C$941&gt;=E$4)*(Diário!$C$4:$C$941&lt;=EOMONTH(E$4,0))*(Diário!$F$4:$F$941))
+SUMPRODUCT(('Comp.'!$D$5:$D$484=$B102)*('Comp.'!$B$5:$B$484&gt;=E$4)*('Comp.'!$B$5:$B$484&lt;=EOMONTH(E$4,0))*('Comp.'!$E$5:$E$484))</f>
        <v>0</v>
      </c>
      <c r="F102" s="11">
        <f>SUMPRODUCT((Diário!$E$4:$E$941='Analítico Cp.'!$B102)*(Diário!$C$4:$C$941&gt;=F$4)*(Diário!$C$4:$C$941&lt;=EOMONTH(F$4,0))*(Diário!$F$4:$F$941))
+SUMPRODUCT(('Comp.'!$D$5:$D$484=$B102)*('Comp.'!$B$5:$B$484&gt;=F$4)*('Comp.'!$B$5:$B$484&lt;=EOMONTH(F$4,0))*('Comp.'!$E$5:$E$484))</f>
        <v>0</v>
      </c>
      <c r="G102" s="11">
        <f>SUMPRODUCT((Diário!$E$4:$E$941='Analítico Cp.'!$B102)*(Diário!$C$4:$C$941&gt;=G$4)*(Diário!$C$4:$C$941&lt;=EOMONTH(G$4,0))*(Diário!$F$4:$F$941))
+SUMPRODUCT(('Comp.'!$D$5:$D$484=$B102)*('Comp.'!$B$5:$B$484&gt;=G$4)*('Comp.'!$B$5:$B$484&lt;=EOMONTH(G$4,0))*('Comp.'!$E$5:$E$484))</f>
        <v>0</v>
      </c>
      <c r="H102" s="11">
        <f>SUMPRODUCT((Diário!$E$4:$E$941='Analítico Cp.'!$B102)*(Diário!$C$4:$C$941&gt;=H$4)*(Diário!$C$4:$C$941&lt;=EOMONTH(H$4,0))*(Diário!$F$4:$F$941))
+SUMPRODUCT(('Comp.'!$D$5:$D$484=$B102)*('Comp.'!$B$5:$B$484&gt;=H$4)*('Comp.'!$B$5:$B$484&lt;=EOMONTH(H$4,0))*('Comp.'!$E$5:$E$484))</f>
        <v>0</v>
      </c>
      <c r="I102" s="11">
        <f>SUMPRODUCT((Diário!$E$4:$E$941='Analítico Cp.'!$B102)*(Diário!$C$4:$C$941&gt;=I$4)*(Diário!$C$4:$C$941&lt;=EOMONTH(I$4,0))*(Diário!$F$4:$F$941))
+SUMPRODUCT(('Comp.'!$D$5:$D$484=$B102)*('Comp.'!$B$5:$B$484&gt;=I$4)*('Comp.'!$B$5:$B$484&lt;=EOMONTH(I$4,0))*('Comp.'!$E$5:$E$484))</f>
        <v>0</v>
      </c>
      <c r="J102" s="11">
        <f>SUMPRODUCT((Diário!$E$4:$E$941='Analítico Cp.'!$B102)*(Diário!$C$4:$C$941&gt;=J$4)*(Diário!$C$4:$C$941&lt;=EOMONTH(J$4,0))*(Diário!$F$4:$F$941))
+SUMPRODUCT(('Comp.'!$D$5:$D$484=$B102)*('Comp.'!$B$5:$B$484&gt;=J$4)*('Comp.'!$B$5:$B$484&lt;=EOMONTH(J$4,0))*('Comp.'!$E$5:$E$484))</f>
        <v>0</v>
      </c>
      <c r="K102" s="11">
        <f>SUMPRODUCT((Diário!$E$4:$E$941='Analítico Cp.'!$B102)*(Diário!$C$4:$C$941&gt;=K$4)*(Diário!$C$4:$C$941&lt;=EOMONTH(K$4,0))*(Diário!$F$4:$F$941))
+SUMPRODUCT(('Comp.'!$D$5:$D$484=$B102)*('Comp.'!$B$5:$B$484&gt;=K$4)*('Comp.'!$B$5:$B$484&lt;=EOMONTH(K$4,0))*('Comp.'!$E$5:$E$484))</f>
        <v>0</v>
      </c>
      <c r="L102" s="11">
        <f>SUMPRODUCT((Diário!$E$4:$E$941='Analítico Cp.'!$B102)*(Diário!$C$4:$C$941&gt;=L$4)*(Diário!$C$4:$C$941&lt;=EOMONTH(L$4,0))*(Diário!$F$4:$F$941))
+SUMPRODUCT(('Comp.'!$D$5:$D$484=$B102)*('Comp.'!$B$5:$B$484&gt;=L$4)*('Comp.'!$B$5:$B$484&lt;=EOMONTH(L$4,0))*('Comp.'!$E$5:$E$484))</f>
        <v>0</v>
      </c>
      <c r="M102" s="11">
        <f>SUMPRODUCT((Diário!$E$4:$E$941='Analítico Cp.'!$B102)*(Diário!$C$4:$C$941&gt;=M$4)*(Diário!$C$4:$C$941&lt;=EOMONTH(M$4,0))*(Diário!$F$4:$F$941))
+SUMPRODUCT(('Comp.'!$D$5:$D$484=$B102)*('Comp.'!$B$5:$B$484&gt;=M$4)*('Comp.'!$B$5:$B$484&lt;=EOMONTH(M$4,0))*('Comp.'!$E$5:$E$484))</f>
        <v>0</v>
      </c>
      <c r="N102" s="11">
        <f>SUMPRODUCT((Diário!$E$4:$E$941='Analítico Cp.'!$B102)*(Diário!$C$4:$C$941&gt;=N$4)*(Diário!$C$4:$C$941&lt;=EOMONTH(N$4,0))*(Diário!$F$4:$F$941))
+SUMPRODUCT(('Comp.'!$D$5:$D$484=$B102)*('Comp.'!$B$5:$B$484&gt;=N$4)*('Comp.'!$B$5:$B$484&lt;=EOMONTH(N$4,0))*('Comp.'!$E$5:$E$484))</f>
        <v>0</v>
      </c>
      <c r="O102" s="12">
        <f t="shared" si="14"/>
        <v>0</v>
      </c>
      <c r="P102" s="95">
        <f t="shared" si="15"/>
        <v>0</v>
      </c>
    </row>
    <row r="103" spans="1:16" ht="23.25" customHeight="1" x14ac:dyDescent="0.25">
      <c r="A103" s="40" t="s">
        <v>184</v>
      </c>
      <c r="B103" s="60" t="s">
        <v>85</v>
      </c>
      <c r="C103" s="11">
        <f>SUMPRODUCT((Diário!$E$4:$E$941='Analítico Cp.'!$B103)*(Diário!$C$4:$C$941&gt;=C$4)*(Diário!$C$4:$C$941&lt;=EOMONTH(C$4,0))*(Diário!$F$4:$F$941))
+SUMPRODUCT(('Comp.'!$D$5:$D$484=$B103)*('Comp.'!$B$5:$B$484&gt;=C$4)*('Comp.'!$B$5:$B$484&lt;=EOMONTH(C$4,0))*('Comp.'!$E$5:$E$484))</f>
        <v>0</v>
      </c>
      <c r="D103" s="11">
        <f>SUMPRODUCT((Diário!$E$4:$E$941='Analítico Cp.'!$B103)*(Diário!$C$4:$C$941&gt;=D$4)*(Diário!$C$4:$C$941&lt;=EOMONTH(D$4,0))*(Diário!$F$4:$F$941))
+SUMPRODUCT(('Comp.'!$D$5:$D$484=$B103)*('Comp.'!$B$5:$B$484&gt;=D$4)*('Comp.'!$B$5:$B$484&lt;=EOMONTH(D$4,0))*('Comp.'!$E$5:$E$484))</f>
        <v>0</v>
      </c>
      <c r="E103" s="11">
        <f>SUMPRODUCT((Diário!$E$4:$E$941='Analítico Cp.'!$B103)*(Diário!$C$4:$C$941&gt;=E$4)*(Diário!$C$4:$C$941&lt;=EOMONTH(E$4,0))*(Diário!$F$4:$F$941))
+SUMPRODUCT(('Comp.'!$D$5:$D$484=$B103)*('Comp.'!$B$5:$B$484&gt;=E$4)*('Comp.'!$B$5:$B$484&lt;=EOMONTH(E$4,0))*('Comp.'!$E$5:$E$484))</f>
        <v>0</v>
      </c>
      <c r="F103" s="11">
        <f>SUMPRODUCT((Diário!$E$4:$E$941='Analítico Cp.'!$B103)*(Diário!$C$4:$C$941&gt;=F$4)*(Diário!$C$4:$C$941&lt;=EOMONTH(F$4,0))*(Diário!$F$4:$F$941))
+SUMPRODUCT(('Comp.'!$D$5:$D$484=$B103)*('Comp.'!$B$5:$B$484&gt;=F$4)*('Comp.'!$B$5:$B$484&lt;=EOMONTH(F$4,0))*('Comp.'!$E$5:$E$484))</f>
        <v>0</v>
      </c>
      <c r="G103" s="11">
        <f>SUMPRODUCT((Diário!$E$4:$E$941='Analítico Cp.'!$B103)*(Diário!$C$4:$C$941&gt;=G$4)*(Diário!$C$4:$C$941&lt;=EOMONTH(G$4,0))*(Diário!$F$4:$F$941))
+SUMPRODUCT(('Comp.'!$D$5:$D$484=$B103)*('Comp.'!$B$5:$B$484&gt;=G$4)*('Comp.'!$B$5:$B$484&lt;=EOMONTH(G$4,0))*('Comp.'!$E$5:$E$484))</f>
        <v>0</v>
      </c>
      <c r="H103" s="11">
        <f>SUMPRODUCT((Diário!$E$4:$E$941='Analítico Cp.'!$B103)*(Diário!$C$4:$C$941&gt;=H$4)*(Diário!$C$4:$C$941&lt;=EOMONTH(H$4,0))*(Diário!$F$4:$F$941))
+SUMPRODUCT(('Comp.'!$D$5:$D$484=$B103)*('Comp.'!$B$5:$B$484&gt;=H$4)*('Comp.'!$B$5:$B$484&lt;=EOMONTH(H$4,0))*('Comp.'!$E$5:$E$484))</f>
        <v>0</v>
      </c>
      <c r="I103" s="11">
        <f>SUMPRODUCT((Diário!$E$4:$E$941='Analítico Cp.'!$B103)*(Diário!$C$4:$C$941&gt;=I$4)*(Diário!$C$4:$C$941&lt;=EOMONTH(I$4,0))*(Diário!$F$4:$F$941))
+SUMPRODUCT(('Comp.'!$D$5:$D$484=$B103)*('Comp.'!$B$5:$B$484&gt;=I$4)*('Comp.'!$B$5:$B$484&lt;=EOMONTH(I$4,0))*('Comp.'!$E$5:$E$484))</f>
        <v>0</v>
      </c>
      <c r="J103" s="11">
        <f>SUMPRODUCT((Diário!$E$4:$E$941='Analítico Cp.'!$B103)*(Diário!$C$4:$C$941&gt;=J$4)*(Diário!$C$4:$C$941&lt;=EOMONTH(J$4,0))*(Diário!$F$4:$F$941))
+SUMPRODUCT(('Comp.'!$D$5:$D$484=$B103)*('Comp.'!$B$5:$B$484&gt;=J$4)*('Comp.'!$B$5:$B$484&lt;=EOMONTH(J$4,0))*('Comp.'!$E$5:$E$484))</f>
        <v>0</v>
      </c>
      <c r="K103" s="11">
        <f>SUMPRODUCT((Diário!$E$4:$E$941='Analítico Cp.'!$B103)*(Diário!$C$4:$C$941&gt;=K$4)*(Diário!$C$4:$C$941&lt;=EOMONTH(K$4,0))*(Diário!$F$4:$F$941))
+SUMPRODUCT(('Comp.'!$D$5:$D$484=$B103)*('Comp.'!$B$5:$B$484&gt;=K$4)*('Comp.'!$B$5:$B$484&lt;=EOMONTH(K$4,0))*('Comp.'!$E$5:$E$484))</f>
        <v>0</v>
      </c>
      <c r="L103" s="11">
        <f>SUMPRODUCT((Diário!$E$4:$E$941='Analítico Cp.'!$B103)*(Diário!$C$4:$C$941&gt;=L$4)*(Diário!$C$4:$C$941&lt;=EOMONTH(L$4,0))*(Diário!$F$4:$F$941))
+SUMPRODUCT(('Comp.'!$D$5:$D$484=$B103)*('Comp.'!$B$5:$B$484&gt;=L$4)*('Comp.'!$B$5:$B$484&lt;=EOMONTH(L$4,0))*('Comp.'!$E$5:$E$484))</f>
        <v>0</v>
      </c>
      <c r="M103" s="11">
        <f>SUMPRODUCT((Diário!$E$4:$E$941='Analítico Cp.'!$B103)*(Diário!$C$4:$C$941&gt;=M$4)*(Diário!$C$4:$C$941&lt;=EOMONTH(M$4,0))*(Diário!$F$4:$F$941))
+SUMPRODUCT(('Comp.'!$D$5:$D$484=$B103)*('Comp.'!$B$5:$B$484&gt;=M$4)*('Comp.'!$B$5:$B$484&lt;=EOMONTH(M$4,0))*('Comp.'!$E$5:$E$484))</f>
        <v>0</v>
      </c>
      <c r="N103" s="11">
        <f>SUMPRODUCT((Diário!$E$4:$E$941='Analítico Cp.'!$B103)*(Diário!$C$4:$C$941&gt;=N$4)*(Diário!$C$4:$C$941&lt;=EOMONTH(N$4,0))*(Diário!$F$4:$F$941))
+SUMPRODUCT(('Comp.'!$D$5:$D$484=$B103)*('Comp.'!$B$5:$B$484&gt;=N$4)*('Comp.'!$B$5:$B$484&lt;=EOMONTH(N$4,0))*('Comp.'!$E$5:$E$484))</f>
        <v>0</v>
      </c>
      <c r="O103" s="12">
        <f t="shared" si="14"/>
        <v>0</v>
      </c>
      <c r="P103" s="95">
        <f t="shared" si="15"/>
        <v>0</v>
      </c>
    </row>
    <row r="104" spans="1:16" ht="23.25" customHeight="1" x14ac:dyDescent="0.25">
      <c r="A104" s="40" t="s">
        <v>185</v>
      </c>
      <c r="B104" s="60" t="s">
        <v>55</v>
      </c>
      <c r="C104" s="11">
        <f>SUMPRODUCT((Diário!$E$4:$E$941='Analítico Cp.'!$B104)*(Diário!$C$4:$C$941&gt;=C$4)*(Diário!$C$4:$C$941&lt;=EOMONTH(C$4,0))*(Diário!$F$4:$F$941))
+SUMPRODUCT(('Comp.'!$D$5:$D$484=$B104)*('Comp.'!$B$5:$B$484&gt;=C$4)*('Comp.'!$B$5:$B$484&lt;=EOMONTH(C$4,0))*('Comp.'!$E$5:$E$484))</f>
        <v>0</v>
      </c>
      <c r="D104" s="11">
        <f>SUMPRODUCT((Diário!$E$4:$E$941='Analítico Cp.'!$B104)*(Diário!$C$4:$C$941&gt;=D$4)*(Diário!$C$4:$C$941&lt;=EOMONTH(D$4,0))*(Diário!$F$4:$F$941))
+SUMPRODUCT(('Comp.'!$D$5:$D$484=$B104)*('Comp.'!$B$5:$B$484&gt;=D$4)*('Comp.'!$B$5:$B$484&lt;=EOMONTH(D$4,0))*('Comp.'!$E$5:$E$484))</f>
        <v>0</v>
      </c>
      <c r="E104" s="11">
        <f>SUMPRODUCT((Diário!$E$4:$E$941='Analítico Cp.'!$B104)*(Diário!$C$4:$C$941&gt;=E$4)*(Diário!$C$4:$C$941&lt;=EOMONTH(E$4,0))*(Diário!$F$4:$F$941))
+SUMPRODUCT(('Comp.'!$D$5:$D$484=$B104)*('Comp.'!$B$5:$B$484&gt;=E$4)*('Comp.'!$B$5:$B$484&lt;=EOMONTH(E$4,0))*('Comp.'!$E$5:$E$484))</f>
        <v>0</v>
      </c>
      <c r="F104" s="11">
        <f>SUMPRODUCT((Diário!$E$4:$E$941='Analítico Cp.'!$B104)*(Diário!$C$4:$C$941&gt;=F$4)*(Diário!$C$4:$C$941&lt;=EOMONTH(F$4,0))*(Diário!$F$4:$F$941))
+SUMPRODUCT(('Comp.'!$D$5:$D$484=$B104)*('Comp.'!$B$5:$B$484&gt;=F$4)*('Comp.'!$B$5:$B$484&lt;=EOMONTH(F$4,0))*('Comp.'!$E$5:$E$484))</f>
        <v>0</v>
      </c>
      <c r="G104" s="11">
        <f>SUMPRODUCT((Diário!$E$4:$E$941='Analítico Cp.'!$B104)*(Diário!$C$4:$C$941&gt;=G$4)*(Diário!$C$4:$C$941&lt;=EOMONTH(G$4,0))*(Diário!$F$4:$F$941))
+SUMPRODUCT(('Comp.'!$D$5:$D$484=$B104)*('Comp.'!$B$5:$B$484&gt;=G$4)*('Comp.'!$B$5:$B$484&lt;=EOMONTH(G$4,0))*('Comp.'!$E$5:$E$484))</f>
        <v>0</v>
      </c>
      <c r="H104" s="11">
        <f>SUMPRODUCT((Diário!$E$4:$E$941='Analítico Cp.'!$B104)*(Diário!$C$4:$C$941&gt;=H$4)*(Diário!$C$4:$C$941&lt;=EOMONTH(H$4,0))*(Diário!$F$4:$F$941))
+SUMPRODUCT(('Comp.'!$D$5:$D$484=$B104)*('Comp.'!$B$5:$B$484&gt;=H$4)*('Comp.'!$B$5:$B$484&lt;=EOMONTH(H$4,0))*('Comp.'!$E$5:$E$484))</f>
        <v>0</v>
      </c>
      <c r="I104" s="11">
        <f>SUMPRODUCT((Diário!$E$4:$E$941='Analítico Cp.'!$B104)*(Diário!$C$4:$C$941&gt;=I$4)*(Diário!$C$4:$C$941&lt;=EOMONTH(I$4,0))*(Diário!$F$4:$F$941))
+SUMPRODUCT(('Comp.'!$D$5:$D$484=$B104)*('Comp.'!$B$5:$B$484&gt;=I$4)*('Comp.'!$B$5:$B$484&lt;=EOMONTH(I$4,0))*('Comp.'!$E$5:$E$484))</f>
        <v>0</v>
      </c>
      <c r="J104" s="11">
        <f>SUMPRODUCT((Diário!$E$4:$E$941='Analítico Cp.'!$B104)*(Diário!$C$4:$C$941&gt;=J$4)*(Diário!$C$4:$C$941&lt;=EOMONTH(J$4,0))*(Diário!$F$4:$F$941))
+SUMPRODUCT(('Comp.'!$D$5:$D$484=$B104)*('Comp.'!$B$5:$B$484&gt;=J$4)*('Comp.'!$B$5:$B$484&lt;=EOMONTH(J$4,0))*('Comp.'!$E$5:$E$484))</f>
        <v>0</v>
      </c>
      <c r="K104" s="11">
        <f>SUMPRODUCT((Diário!$E$4:$E$941='Analítico Cp.'!$B104)*(Diário!$C$4:$C$941&gt;=K$4)*(Diário!$C$4:$C$941&lt;=EOMONTH(K$4,0))*(Diário!$F$4:$F$941))
+SUMPRODUCT(('Comp.'!$D$5:$D$484=$B104)*('Comp.'!$B$5:$B$484&gt;=K$4)*('Comp.'!$B$5:$B$484&lt;=EOMONTH(K$4,0))*('Comp.'!$E$5:$E$484))</f>
        <v>0</v>
      </c>
      <c r="L104" s="11">
        <f>SUMPRODUCT((Diário!$E$4:$E$941='Analítico Cp.'!$B104)*(Diário!$C$4:$C$941&gt;=L$4)*(Diário!$C$4:$C$941&lt;=EOMONTH(L$4,0))*(Diário!$F$4:$F$941))
+SUMPRODUCT(('Comp.'!$D$5:$D$484=$B104)*('Comp.'!$B$5:$B$484&gt;=L$4)*('Comp.'!$B$5:$B$484&lt;=EOMONTH(L$4,0))*('Comp.'!$E$5:$E$484))</f>
        <v>0</v>
      </c>
      <c r="M104" s="11">
        <f>SUMPRODUCT((Diário!$E$4:$E$941='Analítico Cp.'!$B104)*(Diário!$C$4:$C$941&gt;=M$4)*(Diário!$C$4:$C$941&lt;=EOMONTH(M$4,0))*(Diário!$F$4:$F$941))
+SUMPRODUCT(('Comp.'!$D$5:$D$484=$B104)*('Comp.'!$B$5:$B$484&gt;=M$4)*('Comp.'!$B$5:$B$484&lt;=EOMONTH(M$4,0))*('Comp.'!$E$5:$E$484))</f>
        <v>0</v>
      </c>
      <c r="N104" s="11">
        <f>SUMPRODUCT((Diário!$E$4:$E$941='Analítico Cp.'!$B104)*(Diário!$C$4:$C$941&gt;=N$4)*(Diário!$C$4:$C$941&lt;=EOMONTH(N$4,0))*(Diário!$F$4:$F$941))
+SUMPRODUCT(('Comp.'!$D$5:$D$484=$B104)*('Comp.'!$B$5:$B$484&gt;=N$4)*('Comp.'!$B$5:$B$484&lt;=EOMONTH(N$4,0))*('Comp.'!$E$5:$E$484))</f>
        <v>0</v>
      </c>
      <c r="O104" s="12">
        <f t="shared" si="14"/>
        <v>0</v>
      </c>
      <c r="P104" s="95">
        <f t="shared" si="15"/>
        <v>0</v>
      </c>
    </row>
    <row r="105" spans="1:16" ht="23.25" customHeight="1" x14ac:dyDescent="0.25">
      <c r="A105" s="40" t="s">
        <v>187</v>
      </c>
      <c r="B105" s="60" t="s">
        <v>73</v>
      </c>
      <c r="C105" s="11">
        <f>SUMPRODUCT((Diário!$E$4:$E$941='Analítico Cp.'!$B105)*(Diário!$C$4:$C$941&gt;=C$4)*(Diário!$C$4:$C$941&lt;=EOMONTH(C$4,0))*(Diário!$F$4:$F$941))
+SUMPRODUCT(('Comp.'!$D$5:$D$484=$B105)*('Comp.'!$B$5:$B$484&gt;=C$4)*('Comp.'!$B$5:$B$484&lt;=EOMONTH(C$4,0))*('Comp.'!$E$5:$E$484))</f>
        <v>0</v>
      </c>
      <c r="D105" s="11">
        <f>SUMPRODUCT((Diário!$E$4:$E$941='Analítico Cp.'!$B105)*(Diário!$C$4:$C$941&gt;=D$4)*(Diário!$C$4:$C$941&lt;=EOMONTH(D$4,0))*(Diário!$F$4:$F$941))
+SUMPRODUCT(('Comp.'!$D$5:$D$484=$B105)*('Comp.'!$B$5:$B$484&gt;=D$4)*('Comp.'!$B$5:$B$484&lt;=EOMONTH(D$4,0))*('Comp.'!$E$5:$E$484))</f>
        <v>0</v>
      </c>
      <c r="E105" s="11">
        <f>SUMPRODUCT((Diário!$E$4:$E$941='Analítico Cp.'!$B105)*(Diário!$C$4:$C$941&gt;=E$4)*(Diário!$C$4:$C$941&lt;=EOMONTH(E$4,0))*(Diário!$F$4:$F$941))
+SUMPRODUCT(('Comp.'!$D$5:$D$484=$B105)*('Comp.'!$B$5:$B$484&gt;=E$4)*('Comp.'!$B$5:$B$484&lt;=EOMONTH(E$4,0))*('Comp.'!$E$5:$E$484))</f>
        <v>0</v>
      </c>
      <c r="F105" s="11">
        <f>SUMPRODUCT((Diário!$E$4:$E$941='Analítico Cp.'!$B105)*(Diário!$C$4:$C$941&gt;=F$4)*(Diário!$C$4:$C$941&lt;=EOMONTH(F$4,0))*(Diário!$F$4:$F$941))
+SUMPRODUCT(('Comp.'!$D$5:$D$484=$B105)*('Comp.'!$B$5:$B$484&gt;=F$4)*('Comp.'!$B$5:$B$484&lt;=EOMONTH(F$4,0))*('Comp.'!$E$5:$E$484))</f>
        <v>0</v>
      </c>
      <c r="G105" s="11">
        <f>SUMPRODUCT((Diário!$E$4:$E$941='Analítico Cp.'!$B105)*(Diário!$C$4:$C$941&gt;=G$4)*(Diário!$C$4:$C$941&lt;=EOMONTH(G$4,0))*(Diário!$F$4:$F$941))
+SUMPRODUCT(('Comp.'!$D$5:$D$484=$B105)*('Comp.'!$B$5:$B$484&gt;=G$4)*('Comp.'!$B$5:$B$484&lt;=EOMONTH(G$4,0))*('Comp.'!$E$5:$E$484))</f>
        <v>0</v>
      </c>
      <c r="H105" s="11">
        <f>SUMPRODUCT((Diário!$E$4:$E$941='Analítico Cp.'!$B105)*(Diário!$C$4:$C$941&gt;=H$4)*(Diário!$C$4:$C$941&lt;=EOMONTH(H$4,0))*(Diário!$F$4:$F$941))
+SUMPRODUCT(('Comp.'!$D$5:$D$484=$B105)*('Comp.'!$B$5:$B$484&gt;=H$4)*('Comp.'!$B$5:$B$484&lt;=EOMONTH(H$4,0))*('Comp.'!$E$5:$E$484))</f>
        <v>0</v>
      </c>
      <c r="I105" s="11">
        <f>SUMPRODUCT((Diário!$E$4:$E$941='Analítico Cp.'!$B105)*(Diário!$C$4:$C$941&gt;=I$4)*(Diário!$C$4:$C$941&lt;=EOMONTH(I$4,0))*(Diário!$F$4:$F$941))
+SUMPRODUCT(('Comp.'!$D$5:$D$484=$B105)*('Comp.'!$B$5:$B$484&gt;=I$4)*('Comp.'!$B$5:$B$484&lt;=EOMONTH(I$4,0))*('Comp.'!$E$5:$E$484))</f>
        <v>0</v>
      </c>
      <c r="J105" s="11">
        <f>SUMPRODUCT((Diário!$E$4:$E$941='Analítico Cp.'!$B105)*(Diário!$C$4:$C$941&gt;=J$4)*(Diário!$C$4:$C$941&lt;=EOMONTH(J$4,0))*(Diário!$F$4:$F$941))
+SUMPRODUCT(('Comp.'!$D$5:$D$484=$B105)*('Comp.'!$B$5:$B$484&gt;=J$4)*('Comp.'!$B$5:$B$484&lt;=EOMONTH(J$4,0))*('Comp.'!$E$5:$E$484))</f>
        <v>0</v>
      </c>
      <c r="K105" s="11">
        <f>SUMPRODUCT((Diário!$E$4:$E$941='Analítico Cp.'!$B105)*(Diário!$C$4:$C$941&gt;=K$4)*(Diário!$C$4:$C$941&lt;=EOMONTH(K$4,0))*(Diário!$F$4:$F$941))
+SUMPRODUCT(('Comp.'!$D$5:$D$484=$B105)*('Comp.'!$B$5:$B$484&gt;=K$4)*('Comp.'!$B$5:$B$484&lt;=EOMONTH(K$4,0))*('Comp.'!$E$5:$E$484))</f>
        <v>0</v>
      </c>
      <c r="L105" s="11">
        <f>SUMPRODUCT((Diário!$E$4:$E$941='Analítico Cp.'!$B105)*(Diário!$C$4:$C$941&gt;=L$4)*(Diário!$C$4:$C$941&lt;=EOMONTH(L$4,0))*(Diário!$F$4:$F$941))
+SUMPRODUCT(('Comp.'!$D$5:$D$484=$B105)*('Comp.'!$B$5:$B$484&gt;=L$4)*('Comp.'!$B$5:$B$484&lt;=EOMONTH(L$4,0))*('Comp.'!$E$5:$E$484))</f>
        <v>0</v>
      </c>
      <c r="M105" s="11">
        <f>SUMPRODUCT((Diário!$E$4:$E$941='Analítico Cp.'!$B105)*(Diário!$C$4:$C$941&gt;=M$4)*(Diário!$C$4:$C$941&lt;=EOMONTH(M$4,0))*(Diário!$F$4:$F$941))
+SUMPRODUCT(('Comp.'!$D$5:$D$484=$B105)*('Comp.'!$B$5:$B$484&gt;=M$4)*('Comp.'!$B$5:$B$484&lt;=EOMONTH(M$4,0))*('Comp.'!$E$5:$E$484))</f>
        <v>0</v>
      </c>
      <c r="N105" s="11">
        <f>SUMPRODUCT((Diário!$E$4:$E$941='Analítico Cp.'!$B105)*(Diário!$C$4:$C$941&gt;=N$4)*(Diário!$C$4:$C$941&lt;=EOMONTH(N$4,0))*(Diário!$F$4:$F$941))
+SUMPRODUCT(('Comp.'!$D$5:$D$484=$B105)*('Comp.'!$B$5:$B$484&gt;=N$4)*('Comp.'!$B$5:$B$484&lt;=EOMONTH(N$4,0))*('Comp.'!$E$5:$E$484))</f>
        <v>0</v>
      </c>
      <c r="O105" s="12">
        <f t="shared" si="14"/>
        <v>0</v>
      </c>
      <c r="P105" s="95">
        <f t="shared" si="15"/>
        <v>0</v>
      </c>
    </row>
    <row r="106" spans="1:16" ht="23.25" customHeight="1" x14ac:dyDescent="0.25">
      <c r="A106" s="40" t="s">
        <v>188</v>
      </c>
      <c r="B106" s="60" t="s">
        <v>186</v>
      </c>
      <c r="C106" s="11">
        <f>SUMPRODUCT((Diário!$E$4:$E$941='Analítico Cp.'!$B106)*(Diário!$C$4:$C$941&gt;=C$4)*(Diário!$C$4:$C$941&lt;=EOMONTH(C$4,0))*(Diário!$F$4:$F$941))
+SUMPRODUCT(('Comp.'!$D$5:$D$484=$B106)*('Comp.'!$B$5:$B$484&gt;=C$4)*('Comp.'!$B$5:$B$484&lt;=EOMONTH(C$4,0))*('Comp.'!$E$5:$E$484))</f>
        <v>0</v>
      </c>
      <c r="D106" s="11">
        <f>SUMPRODUCT((Diário!$E$4:$E$941='Analítico Cp.'!$B106)*(Diário!$C$4:$C$941&gt;=D$4)*(Diário!$C$4:$C$941&lt;=EOMONTH(D$4,0))*(Diário!$F$4:$F$941))
+SUMPRODUCT(('Comp.'!$D$5:$D$484=$B106)*('Comp.'!$B$5:$B$484&gt;=D$4)*('Comp.'!$B$5:$B$484&lt;=EOMONTH(D$4,0))*('Comp.'!$E$5:$E$484))</f>
        <v>0</v>
      </c>
      <c r="E106" s="11">
        <f>SUMPRODUCT((Diário!$E$4:$E$941='Analítico Cp.'!$B106)*(Diário!$C$4:$C$941&gt;=E$4)*(Diário!$C$4:$C$941&lt;=EOMONTH(E$4,0))*(Diário!$F$4:$F$941))
+SUMPRODUCT(('Comp.'!$D$5:$D$484=$B106)*('Comp.'!$B$5:$B$484&gt;=E$4)*('Comp.'!$B$5:$B$484&lt;=EOMONTH(E$4,0))*('Comp.'!$E$5:$E$484))</f>
        <v>0</v>
      </c>
      <c r="F106" s="11">
        <f>SUMPRODUCT((Diário!$E$4:$E$941='Analítico Cp.'!$B106)*(Diário!$C$4:$C$941&gt;=F$4)*(Diário!$C$4:$C$941&lt;=EOMONTH(F$4,0))*(Diário!$F$4:$F$941))
+SUMPRODUCT(('Comp.'!$D$5:$D$484=$B106)*('Comp.'!$B$5:$B$484&gt;=F$4)*('Comp.'!$B$5:$B$484&lt;=EOMONTH(F$4,0))*('Comp.'!$E$5:$E$484))</f>
        <v>0</v>
      </c>
      <c r="G106" s="11">
        <f>SUMPRODUCT((Diário!$E$4:$E$941='Analítico Cp.'!$B106)*(Diário!$C$4:$C$941&gt;=G$4)*(Diário!$C$4:$C$941&lt;=EOMONTH(G$4,0))*(Diário!$F$4:$F$941))
+SUMPRODUCT(('Comp.'!$D$5:$D$484=$B106)*('Comp.'!$B$5:$B$484&gt;=G$4)*('Comp.'!$B$5:$B$484&lt;=EOMONTH(G$4,0))*('Comp.'!$E$5:$E$484))</f>
        <v>0</v>
      </c>
      <c r="H106" s="11">
        <f>SUMPRODUCT((Diário!$E$4:$E$941='Analítico Cp.'!$B106)*(Diário!$C$4:$C$941&gt;=H$4)*(Diário!$C$4:$C$941&lt;=EOMONTH(H$4,0))*(Diário!$F$4:$F$941))
+SUMPRODUCT(('Comp.'!$D$5:$D$484=$B106)*('Comp.'!$B$5:$B$484&gt;=H$4)*('Comp.'!$B$5:$B$484&lt;=EOMONTH(H$4,0))*('Comp.'!$E$5:$E$484))</f>
        <v>0</v>
      </c>
      <c r="I106" s="11">
        <f>SUMPRODUCT((Diário!$E$4:$E$941='Analítico Cp.'!$B106)*(Diário!$C$4:$C$941&gt;=I$4)*(Diário!$C$4:$C$941&lt;=EOMONTH(I$4,0))*(Diário!$F$4:$F$941))
+SUMPRODUCT(('Comp.'!$D$5:$D$484=$B106)*('Comp.'!$B$5:$B$484&gt;=I$4)*('Comp.'!$B$5:$B$484&lt;=EOMONTH(I$4,0))*('Comp.'!$E$5:$E$484))</f>
        <v>0</v>
      </c>
      <c r="J106" s="11">
        <f>SUMPRODUCT((Diário!$E$4:$E$941='Analítico Cp.'!$B106)*(Diário!$C$4:$C$941&gt;=J$4)*(Diário!$C$4:$C$941&lt;=EOMONTH(J$4,0))*(Diário!$F$4:$F$941))
+SUMPRODUCT(('Comp.'!$D$5:$D$484=$B106)*('Comp.'!$B$5:$B$484&gt;=J$4)*('Comp.'!$B$5:$B$484&lt;=EOMONTH(J$4,0))*('Comp.'!$E$5:$E$484))</f>
        <v>0</v>
      </c>
      <c r="K106" s="11">
        <f>SUMPRODUCT((Diário!$E$4:$E$941='Analítico Cp.'!$B106)*(Diário!$C$4:$C$941&gt;=K$4)*(Diário!$C$4:$C$941&lt;=EOMONTH(K$4,0))*(Diário!$F$4:$F$941))
+SUMPRODUCT(('Comp.'!$D$5:$D$484=$B106)*('Comp.'!$B$5:$B$484&gt;=K$4)*('Comp.'!$B$5:$B$484&lt;=EOMONTH(K$4,0))*('Comp.'!$E$5:$E$484))</f>
        <v>0</v>
      </c>
      <c r="L106" s="11">
        <f>SUMPRODUCT((Diário!$E$4:$E$941='Analítico Cp.'!$B106)*(Diário!$C$4:$C$941&gt;=L$4)*(Diário!$C$4:$C$941&lt;=EOMONTH(L$4,0))*(Diário!$F$4:$F$941))
+SUMPRODUCT(('Comp.'!$D$5:$D$484=$B106)*('Comp.'!$B$5:$B$484&gt;=L$4)*('Comp.'!$B$5:$B$484&lt;=EOMONTH(L$4,0))*('Comp.'!$E$5:$E$484))</f>
        <v>0</v>
      </c>
      <c r="M106" s="11">
        <f>SUMPRODUCT((Diário!$E$4:$E$941='Analítico Cp.'!$B106)*(Diário!$C$4:$C$941&gt;=M$4)*(Diário!$C$4:$C$941&lt;=EOMONTH(M$4,0))*(Diário!$F$4:$F$941))
+SUMPRODUCT(('Comp.'!$D$5:$D$484=$B106)*('Comp.'!$B$5:$B$484&gt;=M$4)*('Comp.'!$B$5:$B$484&lt;=EOMONTH(M$4,0))*('Comp.'!$E$5:$E$484))</f>
        <v>0</v>
      </c>
      <c r="N106" s="11">
        <f>SUMPRODUCT((Diário!$E$4:$E$941='Analítico Cp.'!$B106)*(Diário!$C$4:$C$941&gt;=N$4)*(Diário!$C$4:$C$941&lt;=EOMONTH(N$4,0))*(Diário!$F$4:$F$941))
+SUMPRODUCT(('Comp.'!$D$5:$D$484=$B106)*('Comp.'!$B$5:$B$484&gt;=N$4)*('Comp.'!$B$5:$B$484&lt;=EOMONTH(N$4,0))*('Comp.'!$E$5:$E$484))</f>
        <v>0</v>
      </c>
      <c r="O106" s="12">
        <f t="shared" si="14"/>
        <v>0</v>
      </c>
      <c r="P106" s="95">
        <f t="shared" si="15"/>
        <v>0</v>
      </c>
    </row>
    <row r="107" spans="1:16" ht="23.25" customHeight="1" x14ac:dyDescent="0.25">
      <c r="A107" s="40" t="s">
        <v>189</v>
      </c>
      <c r="B107" s="60" t="s">
        <v>77</v>
      </c>
      <c r="C107" s="11">
        <f>SUMPRODUCT((Diário!$E$4:$E$941='Analítico Cp.'!$B107)*(Diário!$C$4:$C$941&gt;=C$4)*(Diário!$C$4:$C$941&lt;=EOMONTH(C$4,0))*(Diário!$F$4:$F$941))
+SUMPRODUCT(('Comp.'!$D$5:$D$484=$B107)*('Comp.'!$B$5:$B$484&gt;=C$4)*('Comp.'!$B$5:$B$484&lt;=EOMONTH(C$4,0))*('Comp.'!$E$5:$E$484))</f>
        <v>0</v>
      </c>
      <c r="D107" s="11">
        <f>SUMPRODUCT((Diário!$E$4:$E$941='Analítico Cp.'!$B107)*(Diário!$C$4:$C$941&gt;=D$4)*(Diário!$C$4:$C$941&lt;=EOMONTH(D$4,0))*(Diário!$F$4:$F$941))
+SUMPRODUCT(('Comp.'!$D$5:$D$484=$B107)*('Comp.'!$B$5:$B$484&gt;=D$4)*('Comp.'!$B$5:$B$484&lt;=EOMONTH(D$4,0))*('Comp.'!$E$5:$E$484))</f>
        <v>0</v>
      </c>
      <c r="E107" s="11">
        <f>SUMPRODUCT((Diário!$E$4:$E$941='Analítico Cp.'!$B107)*(Diário!$C$4:$C$941&gt;=E$4)*(Diário!$C$4:$C$941&lt;=EOMONTH(E$4,0))*(Diário!$F$4:$F$941))
+SUMPRODUCT(('Comp.'!$D$5:$D$484=$B107)*('Comp.'!$B$5:$B$484&gt;=E$4)*('Comp.'!$B$5:$B$484&lt;=EOMONTH(E$4,0))*('Comp.'!$E$5:$E$484))</f>
        <v>0</v>
      </c>
      <c r="F107" s="11">
        <f>SUMPRODUCT((Diário!$E$4:$E$941='Analítico Cp.'!$B107)*(Diário!$C$4:$C$941&gt;=F$4)*(Diário!$C$4:$C$941&lt;=EOMONTH(F$4,0))*(Diário!$F$4:$F$941))
+SUMPRODUCT(('Comp.'!$D$5:$D$484=$B107)*('Comp.'!$B$5:$B$484&gt;=F$4)*('Comp.'!$B$5:$B$484&lt;=EOMONTH(F$4,0))*('Comp.'!$E$5:$E$484))</f>
        <v>0</v>
      </c>
      <c r="G107" s="11">
        <f>SUMPRODUCT((Diário!$E$4:$E$941='Analítico Cp.'!$B107)*(Diário!$C$4:$C$941&gt;=G$4)*(Diário!$C$4:$C$941&lt;=EOMONTH(G$4,0))*(Diário!$F$4:$F$941))
+SUMPRODUCT(('Comp.'!$D$5:$D$484=$B107)*('Comp.'!$B$5:$B$484&gt;=G$4)*('Comp.'!$B$5:$B$484&lt;=EOMONTH(G$4,0))*('Comp.'!$E$5:$E$484))</f>
        <v>0</v>
      </c>
      <c r="H107" s="11">
        <f>SUMPRODUCT((Diário!$E$4:$E$941='Analítico Cp.'!$B107)*(Diário!$C$4:$C$941&gt;=H$4)*(Diário!$C$4:$C$941&lt;=EOMONTH(H$4,0))*(Diário!$F$4:$F$941))
+SUMPRODUCT(('Comp.'!$D$5:$D$484=$B107)*('Comp.'!$B$5:$B$484&gt;=H$4)*('Comp.'!$B$5:$B$484&lt;=EOMONTH(H$4,0))*('Comp.'!$E$5:$E$484))</f>
        <v>0</v>
      </c>
      <c r="I107" s="11">
        <f>SUMPRODUCT((Diário!$E$4:$E$941='Analítico Cp.'!$B107)*(Diário!$C$4:$C$941&gt;=I$4)*(Diário!$C$4:$C$941&lt;=EOMONTH(I$4,0))*(Diário!$F$4:$F$941))
+SUMPRODUCT(('Comp.'!$D$5:$D$484=$B107)*('Comp.'!$B$5:$B$484&gt;=I$4)*('Comp.'!$B$5:$B$484&lt;=EOMONTH(I$4,0))*('Comp.'!$E$5:$E$484))</f>
        <v>0</v>
      </c>
      <c r="J107" s="11">
        <f>SUMPRODUCT((Diário!$E$4:$E$941='Analítico Cp.'!$B107)*(Diário!$C$4:$C$941&gt;=J$4)*(Diário!$C$4:$C$941&lt;=EOMONTH(J$4,0))*(Diário!$F$4:$F$941))
+SUMPRODUCT(('Comp.'!$D$5:$D$484=$B107)*('Comp.'!$B$5:$B$484&gt;=J$4)*('Comp.'!$B$5:$B$484&lt;=EOMONTH(J$4,0))*('Comp.'!$E$5:$E$484))</f>
        <v>0</v>
      </c>
      <c r="K107" s="11">
        <f>SUMPRODUCT((Diário!$E$4:$E$941='Analítico Cp.'!$B107)*(Diário!$C$4:$C$941&gt;=K$4)*(Diário!$C$4:$C$941&lt;=EOMONTH(K$4,0))*(Diário!$F$4:$F$941))
+SUMPRODUCT(('Comp.'!$D$5:$D$484=$B107)*('Comp.'!$B$5:$B$484&gt;=K$4)*('Comp.'!$B$5:$B$484&lt;=EOMONTH(K$4,0))*('Comp.'!$E$5:$E$484))</f>
        <v>0</v>
      </c>
      <c r="L107" s="11">
        <f>SUMPRODUCT((Diário!$E$4:$E$941='Analítico Cp.'!$B107)*(Diário!$C$4:$C$941&gt;=L$4)*(Diário!$C$4:$C$941&lt;=EOMONTH(L$4,0))*(Diário!$F$4:$F$941))
+SUMPRODUCT(('Comp.'!$D$5:$D$484=$B107)*('Comp.'!$B$5:$B$484&gt;=L$4)*('Comp.'!$B$5:$B$484&lt;=EOMONTH(L$4,0))*('Comp.'!$E$5:$E$484))</f>
        <v>0</v>
      </c>
      <c r="M107" s="11">
        <f>SUMPRODUCT((Diário!$E$4:$E$941='Analítico Cp.'!$B107)*(Diário!$C$4:$C$941&gt;=M$4)*(Diário!$C$4:$C$941&lt;=EOMONTH(M$4,0))*(Diário!$F$4:$F$941))
+SUMPRODUCT(('Comp.'!$D$5:$D$484=$B107)*('Comp.'!$B$5:$B$484&gt;=M$4)*('Comp.'!$B$5:$B$484&lt;=EOMONTH(M$4,0))*('Comp.'!$E$5:$E$484))</f>
        <v>0</v>
      </c>
      <c r="N107" s="11">
        <f>SUMPRODUCT((Diário!$E$4:$E$941='Analítico Cp.'!$B107)*(Diário!$C$4:$C$941&gt;=N$4)*(Diário!$C$4:$C$941&lt;=EOMONTH(N$4,0))*(Diário!$F$4:$F$941))
+SUMPRODUCT(('Comp.'!$D$5:$D$484=$B107)*('Comp.'!$B$5:$B$484&gt;=N$4)*('Comp.'!$B$5:$B$484&lt;=EOMONTH(N$4,0))*('Comp.'!$E$5:$E$484))</f>
        <v>0</v>
      </c>
      <c r="O107" s="12">
        <f t="shared" si="14"/>
        <v>0</v>
      </c>
      <c r="P107" s="95">
        <f t="shared" si="15"/>
        <v>0</v>
      </c>
    </row>
    <row r="108" spans="1:16" ht="23.25" customHeight="1" x14ac:dyDescent="0.25">
      <c r="A108" s="40" t="s">
        <v>190</v>
      </c>
      <c r="B108" s="60" t="s">
        <v>69</v>
      </c>
      <c r="C108" s="11">
        <f>SUMPRODUCT((Diário!$E$4:$E$941='Analítico Cp.'!$B108)*(Diário!$C$4:$C$941&gt;=C$4)*(Diário!$C$4:$C$941&lt;=EOMONTH(C$4,0))*(Diário!$F$4:$F$941))
+SUMPRODUCT(('Comp.'!$D$5:$D$484=$B108)*('Comp.'!$B$5:$B$484&gt;=C$4)*('Comp.'!$B$5:$B$484&lt;=EOMONTH(C$4,0))*('Comp.'!$E$5:$E$484))</f>
        <v>0</v>
      </c>
      <c r="D108" s="11">
        <f>SUMPRODUCT((Diário!$E$4:$E$941='Analítico Cp.'!$B108)*(Diário!$C$4:$C$941&gt;=D$4)*(Diário!$C$4:$C$941&lt;=EOMONTH(D$4,0))*(Diário!$F$4:$F$941))
+SUMPRODUCT(('Comp.'!$D$5:$D$484=$B108)*('Comp.'!$B$5:$B$484&gt;=D$4)*('Comp.'!$B$5:$B$484&lt;=EOMONTH(D$4,0))*('Comp.'!$E$5:$E$484))</f>
        <v>0</v>
      </c>
      <c r="E108" s="11">
        <f>SUMPRODUCT((Diário!$E$4:$E$941='Analítico Cp.'!$B108)*(Diário!$C$4:$C$941&gt;=E$4)*(Diário!$C$4:$C$941&lt;=EOMONTH(E$4,0))*(Diário!$F$4:$F$941))
+SUMPRODUCT(('Comp.'!$D$5:$D$484=$B108)*('Comp.'!$B$5:$B$484&gt;=E$4)*('Comp.'!$B$5:$B$484&lt;=EOMONTH(E$4,0))*('Comp.'!$E$5:$E$484))</f>
        <v>0</v>
      </c>
      <c r="F108" s="11">
        <f>SUMPRODUCT((Diário!$E$4:$E$941='Analítico Cp.'!$B108)*(Diário!$C$4:$C$941&gt;=F$4)*(Diário!$C$4:$C$941&lt;=EOMONTH(F$4,0))*(Diário!$F$4:$F$941))
+SUMPRODUCT(('Comp.'!$D$5:$D$484=$B108)*('Comp.'!$B$5:$B$484&gt;=F$4)*('Comp.'!$B$5:$B$484&lt;=EOMONTH(F$4,0))*('Comp.'!$E$5:$E$484))</f>
        <v>0</v>
      </c>
      <c r="G108" s="11">
        <f>SUMPRODUCT((Diário!$E$4:$E$941='Analítico Cp.'!$B108)*(Diário!$C$4:$C$941&gt;=G$4)*(Diário!$C$4:$C$941&lt;=EOMONTH(G$4,0))*(Diário!$F$4:$F$941))
+SUMPRODUCT(('Comp.'!$D$5:$D$484=$B108)*('Comp.'!$B$5:$B$484&gt;=G$4)*('Comp.'!$B$5:$B$484&lt;=EOMONTH(G$4,0))*('Comp.'!$E$5:$E$484))</f>
        <v>0</v>
      </c>
      <c r="H108" s="11">
        <f>SUMPRODUCT((Diário!$E$4:$E$941='Analítico Cp.'!$B108)*(Diário!$C$4:$C$941&gt;=H$4)*(Diário!$C$4:$C$941&lt;=EOMONTH(H$4,0))*(Diário!$F$4:$F$941))
+SUMPRODUCT(('Comp.'!$D$5:$D$484=$B108)*('Comp.'!$B$5:$B$484&gt;=H$4)*('Comp.'!$B$5:$B$484&lt;=EOMONTH(H$4,0))*('Comp.'!$E$5:$E$484))</f>
        <v>0</v>
      </c>
      <c r="I108" s="11">
        <f>SUMPRODUCT((Diário!$E$4:$E$941='Analítico Cp.'!$B108)*(Diário!$C$4:$C$941&gt;=I$4)*(Diário!$C$4:$C$941&lt;=EOMONTH(I$4,0))*(Diário!$F$4:$F$941))
+SUMPRODUCT(('Comp.'!$D$5:$D$484=$B108)*('Comp.'!$B$5:$B$484&gt;=I$4)*('Comp.'!$B$5:$B$484&lt;=EOMONTH(I$4,0))*('Comp.'!$E$5:$E$484))</f>
        <v>0</v>
      </c>
      <c r="J108" s="11">
        <f>SUMPRODUCT((Diário!$E$4:$E$941='Analítico Cp.'!$B108)*(Diário!$C$4:$C$941&gt;=J$4)*(Diário!$C$4:$C$941&lt;=EOMONTH(J$4,0))*(Diário!$F$4:$F$941))
+SUMPRODUCT(('Comp.'!$D$5:$D$484=$B108)*('Comp.'!$B$5:$B$484&gt;=J$4)*('Comp.'!$B$5:$B$484&lt;=EOMONTH(J$4,0))*('Comp.'!$E$5:$E$484))</f>
        <v>0</v>
      </c>
      <c r="K108" s="11">
        <f>SUMPRODUCT((Diário!$E$4:$E$941='Analítico Cp.'!$B108)*(Diário!$C$4:$C$941&gt;=K$4)*(Diário!$C$4:$C$941&lt;=EOMONTH(K$4,0))*(Diário!$F$4:$F$941))
+SUMPRODUCT(('Comp.'!$D$5:$D$484=$B108)*('Comp.'!$B$5:$B$484&gt;=K$4)*('Comp.'!$B$5:$B$484&lt;=EOMONTH(K$4,0))*('Comp.'!$E$5:$E$484))</f>
        <v>0</v>
      </c>
      <c r="L108" s="11">
        <f>SUMPRODUCT((Diário!$E$4:$E$941='Analítico Cp.'!$B108)*(Diário!$C$4:$C$941&gt;=L$4)*(Diário!$C$4:$C$941&lt;=EOMONTH(L$4,0))*(Diário!$F$4:$F$941))
+SUMPRODUCT(('Comp.'!$D$5:$D$484=$B108)*('Comp.'!$B$5:$B$484&gt;=L$4)*('Comp.'!$B$5:$B$484&lt;=EOMONTH(L$4,0))*('Comp.'!$E$5:$E$484))</f>
        <v>0</v>
      </c>
      <c r="M108" s="11">
        <f>SUMPRODUCT((Diário!$E$4:$E$941='Analítico Cp.'!$B108)*(Diário!$C$4:$C$941&gt;=M$4)*(Diário!$C$4:$C$941&lt;=EOMONTH(M$4,0))*(Diário!$F$4:$F$941))
+SUMPRODUCT(('Comp.'!$D$5:$D$484=$B108)*('Comp.'!$B$5:$B$484&gt;=M$4)*('Comp.'!$B$5:$B$484&lt;=EOMONTH(M$4,0))*('Comp.'!$E$5:$E$484))</f>
        <v>0</v>
      </c>
      <c r="N108" s="11">
        <f>SUMPRODUCT((Diário!$E$4:$E$941='Analítico Cp.'!$B108)*(Diário!$C$4:$C$941&gt;=N$4)*(Diário!$C$4:$C$941&lt;=EOMONTH(N$4,0))*(Diário!$F$4:$F$941))
+SUMPRODUCT(('Comp.'!$D$5:$D$484=$B108)*('Comp.'!$B$5:$B$484&gt;=N$4)*('Comp.'!$B$5:$B$484&lt;=EOMONTH(N$4,0))*('Comp.'!$E$5:$E$484))</f>
        <v>0</v>
      </c>
      <c r="O108" s="12">
        <f t="shared" si="14"/>
        <v>0</v>
      </c>
      <c r="P108" s="95">
        <f t="shared" si="15"/>
        <v>0</v>
      </c>
    </row>
    <row r="109" spans="1:16" ht="23.25" customHeight="1" x14ac:dyDescent="0.25">
      <c r="A109" s="40" t="s">
        <v>192</v>
      </c>
      <c r="B109" s="60" t="s">
        <v>54</v>
      </c>
      <c r="C109" s="11">
        <f>SUMPRODUCT((Diário!$E$4:$E$941='Analítico Cp.'!$B109)*(Diário!$C$4:$C$941&gt;=C$4)*(Diário!$C$4:$C$941&lt;=EOMONTH(C$4,0))*(Diário!$F$4:$F$941))
+SUMPRODUCT(('Comp.'!$D$5:$D$484=$B109)*('Comp.'!$B$5:$B$484&gt;=C$4)*('Comp.'!$B$5:$B$484&lt;=EOMONTH(C$4,0))*('Comp.'!$E$5:$E$484))</f>
        <v>0</v>
      </c>
      <c r="D109" s="11">
        <f>SUMPRODUCT((Diário!$E$4:$E$941='Analítico Cp.'!$B109)*(Diário!$C$4:$C$941&gt;=D$4)*(Diário!$C$4:$C$941&lt;=EOMONTH(D$4,0))*(Diário!$F$4:$F$941))
+SUMPRODUCT(('Comp.'!$D$5:$D$484=$B109)*('Comp.'!$B$5:$B$484&gt;=D$4)*('Comp.'!$B$5:$B$484&lt;=EOMONTH(D$4,0))*('Comp.'!$E$5:$E$484))</f>
        <v>0</v>
      </c>
      <c r="E109" s="11">
        <f>SUMPRODUCT((Diário!$E$4:$E$941='Analítico Cp.'!$B109)*(Diário!$C$4:$C$941&gt;=E$4)*(Diário!$C$4:$C$941&lt;=EOMONTH(E$4,0))*(Diário!$F$4:$F$941))
+SUMPRODUCT(('Comp.'!$D$5:$D$484=$B109)*('Comp.'!$B$5:$B$484&gt;=E$4)*('Comp.'!$B$5:$B$484&lt;=EOMONTH(E$4,0))*('Comp.'!$E$5:$E$484))</f>
        <v>0</v>
      </c>
      <c r="F109" s="11">
        <f>SUMPRODUCT((Diário!$E$4:$E$941='Analítico Cp.'!$B109)*(Diário!$C$4:$C$941&gt;=F$4)*(Diário!$C$4:$C$941&lt;=EOMONTH(F$4,0))*(Diário!$F$4:$F$941))
+SUMPRODUCT(('Comp.'!$D$5:$D$484=$B109)*('Comp.'!$B$5:$B$484&gt;=F$4)*('Comp.'!$B$5:$B$484&lt;=EOMONTH(F$4,0))*('Comp.'!$E$5:$E$484))</f>
        <v>0</v>
      </c>
      <c r="G109" s="11">
        <f>SUMPRODUCT((Diário!$E$4:$E$941='Analítico Cp.'!$B109)*(Diário!$C$4:$C$941&gt;=G$4)*(Diário!$C$4:$C$941&lt;=EOMONTH(G$4,0))*(Diário!$F$4:$F$941))
+SUMPRODUCT(('Comp.'!$D$5:$D$484=$B109)*('Comp.'!$B$5:$B$484&gt;=G$4)*('Comp.'!$B$5:$B$484&lt;=EOMONTH(G$4,0))*('Comp.'!$E$5:$E$484))</f>
        <v>0</v>
      </c>
      <c r="H109" s="11">
        <f>SUMPRODUCT((Diário!$E$4:$E$941='Analítico Cp.'!$B109)*(Diário!$C$4:$C$941&gt;=H$4)*(Diário!$C$4:$C$941&lt;=EOMONTH(H$4,0))*(Diário!$F$4:$F$941))
+SUMPRODUCT(('Comp.'!$D$5:$D$484=$B109)*('Comp.'!$B$5:$B$484&gt;=H$4)*('Comp.'!$B$5:$B$484&lt;=EOMONTH(H$4,0))*('Comp.'!$E$5:$E$484))</f>
        <v>0</v>
      </c>
      <c r="I109" s="11">
        <f>SUMPRODUCT((Diário!$E$4:$E$941='Analítico Cp.'!$B109)*(Diário!$C$4:$C$941&gt;=I$4)*(Diário!$C$4:$C$941&lt;=EOMONTH(I$4,0))*(Diário!$F$4:$F$941))
+SUMPRODUCT(('Comp.'!$D$5:$D$484=$B109)*('Comp.'!$B$5:$B$484&gt;=I$4)*('Comp.'!$B$5:$B$484&lt;=EOMONTH(I$4,0))*('Comp.'!$E$5:$E$484))</f>
        <v>0</v>
      </c>
      <c r="J109" s="11">
        <f>SUMPRODUCT((Diário!$E$4:$E$941='Analítico Cp.'!$B109)*(Diário!$C$4:$C$941&gt;=J$4)*(Diário!$C$4:$C$941&lt;=EOMONTH(J$4,0))*(Diário!$F$4:$F$941))
+SUMPRODUCT(('Comp.'!$D$5:$D$484=$B109)*('Comp.'!$B$5:$B$484&gt;=J$4)*('Comp.'!$B$5:$B$484&lt;=EOMONTH(J$4,0))*('Comp.'!$E$5:$E$484))</f>
        <v>0</v>
      </c>
      <c r="K109" s="11">
        <f>SUMPRODUCT((Diário!$E$4:$E$941='Analítico Cp.'!$B109)*(Diário!$C$4:$C$941&gt;=K$4)*(Diário!$C$4:$C$941&lt;=EOMONTH(K$4,0))*(Diário!$F$4:$F$941))
+SUMPRODUCT(('Comp.'!$D$5:$D$484=$B109)*('Comp.'!$B$5:$B$484&gt;=K$4)*('Comp.'!$B$5:$B$484&lt;=EOMONTH(K$4,0))*('Comp.'!$E$5:$E$484))</f>
        <v>0</v>
      </c>
      <c r="L109" s="11">
        <f>SUMPRODUCT((Diário!$E$4:$E$941='Analítico Cp.'!$B109)*(Diário!$C$4:$C$941&gt;=L$4)*(Diário!$C$4:$C$941&lt;=EOMONTH(L$4,0))*(Diário!$F$4:$F$941))
+SUMPRODUCT(('Comp.'!$D$5:$D$484=$B109)*('Comp.'!$B$5:$B$484&gt;=L$4)*('Comp.'!$B$5:$B$484&lt;=EOMONTH(L$4,0))*('Comp.'!$E$5:$E$484))</f>
        <v>0</v>
      </c>
      <c r="M109" s="11">
        <f>SUMPRODUCT((Diário!$E$4:$E$941='Analítico Cp.'!$B109)*(Diário!$C$4:$C$941&gt;=M$4)*(Diário!$C$4:$C$941&lt;=EOMONTH(M$4,0))*(Diário!$F$4:$F$941))
+SUMPRODUCT(('Comp.'!$D$5:$D$484=$B109)*('Comp.'!$B$5:$B$484&gt;=M$4)*('Comp.'!$B$5:$B$484&lt;=EOMONTH(M$4,0))*('Comp.'!$E$5:$E$484))</f>
        <v>0</v>
      </c>
      <c r="N109" s="11">
        <f>SUMPRODUCT((Diário!$E$4:$E$941='Analítico Cp.'!$B109)*(Diário!$C$4:$C$941&gt;=N$4)*(Diário!$C$4:$C$941&lt;=EOMONTH(N$4,0))*(Diário!$F$4:$F$941))
+SUMPRODUCT(('Comp.'!$D$5:$D$484=$B109)*('Comp.'!$B$5:$B$484&gt;=N$4)*('Comp.'!$B$5:$B$484&lt;=EOMONTH(N$4,0))*('Comp.'!$E$5:$E$484))</f>
        <v>0</v>
      </c>
      <c r="O109" s="12">
        <f t="shared" si="14"/>
        <v>0</v>
      </c>
      <c r="P109" s="95">
        <f t="shared" si="15"/>
        <v>0</v>
      </c>
    </row>
    <row r="110" spans="1:16" ht="23.25" customHeight="1" x14ac:dyDescent="0.25">
      <c r="A110" s="40" t="s">
        <v>194</v>
      </c>
      <c r="B110" s="60" t="s">
        <v>191</v>
      </c>
      <c r="C110" s="11">
        <f>SUMPRODUCT((Diário!$E$4:$E$941='Analítico Cp.'!$B110)*(Diário!$C$4:$C$941&gt;=C$4)*(Diário!$C$4:$C$941&lt;=EOMONTH(C$4,0))*(Diário!$F$4:$F$941))
+SUMPRODUCT(('Comp.'!$D$5:$D$484=$B110)*('Comp.'!$B$5:$B$484&gt;=C$4)*('Comp.'!$B$5:$B$484&lt;=EOMONTH(C$4,0))*('Comp.'!$E$5:$E$484))</f>
        <v>0</v>
      </c>
      <c r="D110" s="11">
        <f>SUMPRODUCT((Diário!$E$4:$E$941='Analítico Cp.'!$B110)*(Diário!$C$4:$C$941&gt;=D$4)*(Diário!$C$4:$C$941&lt;=EOMONTH(D$4,0))*(Diário!$F$4:$F$941))
+SUMPRODUCT(('Comp.'!$D$5:$D$484=$B110)*('Comp.'!$B$5:$B$484&gt;=D$4)*('Comp.'!$B$5:$B$484&lt;=EOMONTH(D$4,0))*('Comp.'!$E$5:$E$484))</f>
        <v>0</v>
      </c>
      <c r="E110" s="11">
        <f>SUMPRODUCT((Diário!$E$4:$E$941='Analítico Cp.'!$B110)*(Diário!$C$4:$C$941&gt;=E$4)*(Diário!$C$4:$C$941&lt;=EOMONTH(E$4,0))*(Diário!$F$4:$F$941))
+SUMPRODUCT(('Comp.'!$D$5:$D$484=$B110)*('Comp.'!$B$5:$B$484&gt;=E$4)*('Comp.'!$B$5:$B$484&lt;=EOMONTH(E$4,0))*('Comp.'!$E$5:$E$484))</f>
        <v>0</v>
      </c>
      <c r="F110" s="11">
        <f>SUMPRODUCT((Diário!$E$4:$E$941='Analítico Cp.'!$B110)*(Diário!$C$4:$C$941&gt;=F$4)*(Diário!$C$4:$C$941&lt;=EOMONTH(F$4,0))*(Diário!$F$4:$F$941))
+SUMPRODUCT(('Comp.'!$D$5:$D$484=$B110)*('Comp.'!$B$5:$B$484&gt;=F$4)*('Comp.'!$B$5:$B$484&lt;=EOMONTH(F$4,0))*('Comp.'!$E$5:$E$484))</f>
        <v>0</v>
      </c>
      <c r="G110" s="11">
        <f>SUMPRODUCT((Diário!$E$4:$E$941='Analítico Cp.'!$B110)*(Diário!$C$4:$C$941&gt;=G$4)*(Diário!$C$4:$C$941&lt;=EOMONTH(G$4,0))*(Diário!$F$4:$F$941))
+SUMPRODUCT(('Comp.'!$D$5:$D$484=$B110)*('Comp.'!$B$5:$B$484&gt;=G$4)*('Comp.'!$B$5:$B$484&lt;=EOMONTH(G$4,0))*('Comp.'!$E$5:$E$484))</f>
        <v>0</v>
      </c>
      <c r="H110" s="11">
        <f>SUMPRODUCT((Diário!$E$4:$E$941='Analítico Cp.'!$B110)*(Diário!$C$4:$C$941&gt;=H$4)*(Diário!$C$4:$C$941&lt;=EOMONTH(H$4,0))*(Diário!$F$4:$F$941))
+SUMPRODUCT(('Comp.'!$D$5:$D$484=$B110)*('Comp.'!$B$5:$B$484&gt;=H$4)*('Comp.'!$B$5:$B$484&lt;=EOMONTH(H$4,0))*('Comp.'!$E$5:$E$484))</f>
        <v>0</v>
      </c>
      <c r="I110" s="11">
        <f>SUMPRODUCT((Diário!$E$4:$E$941='Analítico Cp.'!$B110)*(Diário!$C$4:$C$941&gt;=I$4)*(Diário!$C$4:$C$941&lt;=EOMONTH(I$4,0))*(Diário!$F$4:$F$941))
+SUMPRODUCT(('Comp.'!$D$5:$D$484=$B110)*('Comp.'!$B$5:$B$484&gt;=I$4)*('Comp.'!$B$5:$B$484&lt;=EOMONTH(I$4,0))*('Comp.'!$E$5:$E$484))</f>
        <v>0</v>
      </c>
      <c r="J110" s="11">
        <f>SUMPRODUCT((Diário!$E$4:$E$941='Analítico Cp.'!$B110)*(Diário!$C$4:$C$941&gt;=J$4)*(Diário!$C$4:$C$941&lt;=EOMONTH(J$4,0))*(Diário!$F$4:$F$941))
+SUMPRODUCT(('Comp.'!$D$5:$D$484=$B110)*('Comp.'!$B$5:$B$484&gt;=J$4)*('Comp.'!$B$5:$B$484&lt;=EOMONTH(J$4,0))*('Comp.'!$E$5:$E$484))</f>
        <v>0</v>
      </c>
      <c r="K110" s="11">
        <f>SUMPRODUCT((Diário!$E$4:$E$941='Analítico Cp.'!$B110)*(Diário!$C$4:$C$941&gt;=K$4)*(Diário!$C$4:$C$941&lt;=EOMONTH(K$4,0))*(Diário!$F$4:$F$941))
+SUMPRODUCT(('Comp.'!$D$5:$D$484=$B110)*('Comp.'!$B$5:$B$484&gt;=K$4)*('Comp.'!$B$5:$B$484&lt;=EOMONTH(K$4,0))*('Comp.'!$E$5:$E$484))</f>
        <v>0</v>
      </c>
      <c r="L110" s="11">
        <f>SUMPRODUCT((Diário!$E$4:$E$941='Analítico Cp.'!$B110)*(Diário!$C$4:$C$941&gt;=L$4)*(Diário!$C$4:$C$941&lt;=EOMONTH(L$4,0))*(Diário!$F$4:$F$941))
+SUMPRODUCT(('Comp.'!$D$5:$D$484=$B110)*('Comp.'!$B$5:$B$484&gt;=L$4)*('Comp.'!$B$5:$B$484&lt;=EOMONTH(L$4,0))*('Comp.'!$E$5:$E$484))</f>
        <v>0</v>
      </c>
      <c r="M110" s="11">
        <f>SUMPRODUCT((Diário!$E$4:$E$941='Analítico Cp.'!$B110)*(Diário!$C$4:$C$941&gt;=M$4)*(Diário!$C$4:$C$941&lt;=EOMONTH(M$4,0))*(Diário!$F$4:$F$941))
+SUMPRODUCT(('Comp.'!$D$5:$D$484=$B110)*('Comp.'!$B$5:$B$484&gt;=M$4)*('Comp.'!$B$5:$B$484&lt;=EOMONTH(M$4,0))*('Comp.'!$E$5:$E$484))</f>
        <v>0</v>
      </c>
      <c r="N110" s="11">
        <f>SUMPRODUCT((Diário!$E$4:$E$941='Analítico Cp.'!$B110)*(Diário!$C$4:$C$941&gt;=N$4)*(Diário!$C$4:$C$941&lt;=EOMONTH(N$4,0))*(Diário!$F$4:$F$941))
+SUMPRODUCT(('Comp.'!$D$5:$D$484=$B110)*('Comp.'!$B$5:$B$484&gt;=N$4)*('Comp.'!$B$5:$B$484&lt;=EOMONTH(N$4,0))*('Comp.'!$E$5:$E$484))</f>
        <v>0</v>
      </c>
      <c r="O110" s="12">
        <f t="shared" si="14"/>
        <v>0</v>
      </c>
      <c r="P110" s="95">
        <f t="shared" si="15"/>
        <v>0</v>
      </c>
    </row>
    <row r="111" spans="1:16" ht="23.25" customHeight="1" x14ac:dyDescent="0.25">
      <c r="A111" s="40" t="s">
        <v>196</v>
      </c>
      <c r="B111" s="60" t="s">
        <v>193</v>
      </c>
      <c r="C111" s="11">
        <f>SUMPRODUCT((Diário!$E$4:$E$941='Analítico Cp.'!$B111)*(Diário!$C$4:$C$941&gt;=C$4)*(Diário!$C$4:$C$941&lt;=EOMONTH(C$4,0))*(Diário!$F$4:$F$941))
+SUMPRODUCT(('Comp.'!$D$5:$D$484=$B111)*('Comp.'!$B$5:$B$484&gt;=C$4)*('Comp.'!$B$5:$B$484&lt;=EOMONTH(C$4,0))*('Comp.'!$E$5:$E$484))</f>
        <v>0</v>
      </c>
      <c r="D111" s="11">
        <f>SUMPRODUCT((Diário!$E$4:$E$941='Analítico Cp.'!$B111)*(Diário!$C$4:$C$941&gt;=D$4)*(Diário!$C$4:$C$941&lt;=EOMONTH(D$4,0))*(Diário!$F$4:$F$941))
+SUMPRODUCT(('Comp.'!$D$5:$D$484=$B111)*('Comp.'!$B$5:$B$484&gt;=D$4)*('Comp.'!$B$5:$B$484&lt;=EOMONTH(D$4,0))*('Comp.'!$E$5:$E$484))</f>
        <v>0</v>
      </c>
      <c r="E111" s="11">
        <f>SUMPRODUCT((Diário!$E$4:$E$941='Analítico Cp.'!$B111)*(Diário!$C$4:$C$941&gt;=E$4)*(Diário!$C$4:$C$941&lt;=EOMONTH(E$4,0))*(Diário!$F$4:$F$941))
+SUMPRODUCT(('Comp.'!$D$5:$D$484=$B111)*('Comp.'!$B$5:$B$484&gt;=E$4)*('Comp.'!$B$5:$B$484&lt;=EOMONTH(E$4,0))*('Comp.'!$E$5:$E$484))</f>
        <v>0</v>
      </c>
      <c r="F111" s="11">
        <f>SUMPRODUCT((Diário!$E$4:$E$941='Analítico Cp.'!$B111)*(Diário!$C$4:$C$941&gt;=F$4)*(Diário!$C$4:$C$941&lt;=EOMONTH(F$4,0))*(Diário!$F$4:$F$941))
+SUMPRODUCT(('Comp.'!$D$5:$D$484=$B111)*('Comp.'!$B$5:$B$484&gt;=F$4)*('Comp.'!$B$5:$B$484&lt;=EOMONTH(F$4,0))*('Comp.'!$E$5:$E$484))</f>
        <v>0</v>
      </c>
      <c r="G111" s="11">
        <f>SUMPRODUCT((Diário!$E$4:$E$941='Analítico Cp.'!$B111)*(Diário!$C$4:$C$941&gt;=G$4)*(Diário!$C$4:$C$941&lt;=EOMONTH(G$4,0))*(Diário!$F$4:$F$941))
+SUMPRODUCT(('Comp.'!$D$5:$D$484=$B111)*('Comp.'!$B$5:$B$484&gt;=G$4)*('Comp.'!$B$5:$B$484&lt;=EOMONTH(G$4,0))*('Comp.'!$E$5:$E$484))</f>
        <v>0</v>
      </c>
      <c r="H111" s="11">
        <f>SUMPRODUCT((Diário!$E$4:$E$941='Analítico Cp.'!$B111)*(Diário!$C$4:$C$941&gt;=H$4)*(Diário!$C$4:$C$941&lt;=EOMONTH(H$4,0))*(Diário!$F$4:$F$941))
+SUMPRODUCT(('Comp.'!$D$5:$D$484=$B111)*('Comp.'!$B$5:$B$484&gt;=H$4)*('Comp.'!$B$5:$B$484&lt;=EOMONTH(H$4,0))*('Comp.'!$E$5:$E$484))</f>
        <v>0</v>
      </c>
      <c r="I111" s="11">
        <f>SUMPRODUCT((Diário!$E$4:$E$941='Analítico Cp.'!$B111)*(Diário!$C$4:$C$941&gt;=I$4)*(Diário!$C$4:$C$941&lt;=EOMONTH(I$4,0))*(Diário!$F$4:$F$941))
+SUMPRODUCT(('Comp.'!$D$5:$D$484=$B111)*('Comp.'!$B$5:$B$484&gt;=I$4)*('Comp.'!$B$5:$B$484&lt;=EOMONTH(I$4,0))*('Comp.'!$E$5:$E$484))</f>
        <v>0</v>
      </c>
      <c r="J111" s="11">
        <f>SUMPRODUCT((Diário!$E$4:$E$941='Analítico Cp.'!$B111)*(Diário!$C$4:$C$941&gt;=J$4)*(Diário!$C$4:$C$941&lt;=EOMONTH(J$4,0))*(Diário!$F$4:$F$941))
+SUMPRODUCT(('Comp.'!$D$5:$D$484=$B111)*('Comp.'!$B$5:$B$484&gt;=J$4)*('Comp.'!$B$5:$B$484&lt;=EOMONTH(J$4,0))*('Comp.'!$E$5:$E$484))</f>
        <v>0</v>
      </c>
      <c r="K111" s="11">
        <f>SUMPRODUCT((Diário!$E$4:$E$941='Analítico Cp.'!$B111)*(Diário!$C$4:$C$941&gt;=K$4)*(Diário!$C$4:$C$941&lt;=EOMONTH(K$4,0))*(Diário!$F$4:$F$941))
+SUMPRODUCT(('Comp.'!$D$5:$D$484=$B111)*('Comp.'!$B$5:$B$484&gt;=K$4)*('Comp.'!$B$5:$B$484&lt;=EOMONTH(K$4,0))*('Comp.'!$E$5:$E$484))</f>
        <v>0</v>
      </c>
      <c r="L111" s="11">
        <f>SUMPRODUCT((Diário!$E$4:$E$941='Analítico Cp.'!$B111)*(Diário!$C$4:$C$941&gt;=L$4)*(Diário!$C$4:$C$941&lt;=EOMONTH(L$4,0))*(Diário!$F$4:$F$941))
+SUMPRODUCT(('Comp.'!$D$5:$D$484=$B111)*('Comp.'!$B$5:$B$484&gt;=L$4)*('Comp.'!$B$5:$B$484&lt;=EOMONTH(L$4,0))*('Comp.'!$E$5:$E$484))</f>
        <v>0</v>
      </c>
      <c r="M111" s="11">
        <f>SUMPRODUCT((Diário!$E$4:$E$941='Analítico Cp.'!$B111)*(Diário!$C$4:$C$941&gt;=M$4)*(Diário!$C$4:$C$941&lt;=EOMONTH(M$4,0))*(Diário!$F$4:$F$941))
+SUMPRODUCT(('Comp.'!$D$5:$D$484=$B111)*('Comp.'!$B$5:$B$484&gt;=M$4)*('Comp.'!$B$5:$B$484&lt;=EOMONTH(M$4,0))*('Comp.'!$E$5:$E$484))</f>
        <v>0</v>
      </c>
      <c r="N111" s="11">
        <f>SUMPRODUCT((Diário!$E$4:$E$941='Analítico Cp.'!$B111)*(Diário!$C$4:$C$941&gt;=N$4)*(Diário!$C$4:$C$941&lt;=EOMONTH(N$4,0))*(Diário!$F$4:$F$941))
+SUMPRODUCT(('Comp.'!$D$5:$D$484=$B111)*('Comp.'!$B$5:$B$484&gt;=N$4)*('Comp.'!$B$5:$B$484&lt;=EOMONTH(N$4,0))*('Comp.'!$E$5:$E$484))</f>
        <v>0</v>
      </c>
      <c r="O111" s="12">
        <f t="shared" si="14"/>
        <v>0</v>
      </c>
      <c r="P111" s="95">
        <f t="shared" si="15"/>
        <v>0</v>
      </c>
    </row>
    <row r="112" spans="1:16" ht="23.25" customHeight="1" x14ac:dyDescent="0.25">
      <c r="A112" s="40" t="s">
        <v>197</v>
      </c>
      <c r="B112" s="60" t="s">
        <v>195</v>
      </c>
      <c r="C112" s="11">
        <f>SUMPRODUCT((Diário!$E$4:$E$941='Analítico Cp.'!$B112)*(Diário!$C$4:$C$941&gt;=C$4)*(Diário!$C$4:$C$941&lt;=EOMONTH(C$4,0))*(Diário!$F$4:$F$941))
+SUMPRODUCT(('Comp.'!$D$5:$D$484=$B112)*('Comp.'!$B$5:$B$484&gt;=C$4)*('Comp.'!$B$5:$B$484&lt;=EOMONTH(C$4,0))*('Comp.'!$E$5:$E$484))</f>
        <v>0</v>
      </c>
      <c r="D112" s="11">
        <f>SUMPRODUCT((Diário!$E$4:$E$941='Analítico Cp.'!$B112)*(Diário!$C$4:$C$941&gt;=D$4)*(Diário!$C$4:$C$941&lt;=EOMONTH(D$4,0))*(Diário!$F$4:$F$941))
+SUMPRODUCT(('Comp.'!$D$5:$D$484=$B112)*('Comp.'!$B$5:$B$484&gt;=D$4)*('Comp.'!$B$5:$B$484&lt;=EOMONTH(D$4,0))*('Comp.'!$E$5:$E$484))</f>
        <v>0</v>
      </c>
      <c r="E112" s="11">
        <f>SUMPRODUCT((Diário!$E$4:$E$941='Analítico Cp.'!$B112)*(Diário!$C$4:$C$941&gt;=E$4)*(Diário!$C$4:$C$941&lt;=EOMONTH(E$4,0))*(Diário!$F$4:$F$941))
+SUMPRODUCT(('Comp.'!$D$5:$D$484=$B112)*('Comp.'!$B$5:$B$484&gt;=E$4)*('Comp.'!$B$5:$B$484&lt;=EOMONTH(E$4,0))*('Comp.'!$E$5:$E$484))</f>
        <v>0</v>
      </c>
      <c r="F112" s="11">
        <f>SUMPRODUCT((Diário!$E$4:$E$941='Analítico Cp.'!$B112)*(Diário!$C$4:$C$941&gt;=F$4)*(Diário!$C$4:$C$941&lt;=EOMONTH(F$4,0))*(Diário!$F$4:$F$941))
+SUMPRODUCT(('Comp.'!$D$5:$D$484=$B112)*('Comp.'!$B$5:$B$484&gt;=F$4)*('Comp.'!$B$5:$B$484&lt;=EOMONTH(F$4,0))*('Comp.'!$E$5:$E$484))</f>
        <v>0</v>
      </c>
      <c r="G112" s="11">
        <f>SUMPRODUCT((Diário!$E$4:$E$941='Analítico Cp.'!$B112)*(Diário!$C$4:$C$941&gt;=G$4)*(Diário!$C$4:$C$941&lt;=EOMONTH(G$4,0))*(Diário!$F$4:$F$941))
+SUMPRODUCT(('Comp.'!$D$5:$D$484=$B112)*('Comp.'!$B$5:$B$484&gt;=G$4)*('Comp.'!$B$5:$B$484&lt;=EOMONTH(G$4,0))*('Comp.'!$E$5:$E$484))</f>
        <v>0</v>
      </c>
      <c r="H112" s="11">
        <f>SUMPRODUCT((Diário!$E$4:$E$941='Analítico Cp.'!$B112)*(Diário!$C$4:$C$941&gt;=H$4)*(Diário!$C$4:$C$941&lt;=EOMONTH(H$4,0))*(Diário!$F$4:$F$941))
+SUMPRODUCT(('Comp.'!$D$5:$D$484=$B112)*('Comp.'!$B$5:$B$484&gt;=H$4)*('Comp.'!$B$5:$B$484&lt;=EOMONTH(H$4,0))*('Comp.'!$E$5:$E$484))</f>
        <v>0</v>
      </c>
      <c r="I112" s="11">
        <f>SUMPRODUCT((Diário!$E$4:$E$941='Analítico Cp.'!$B112)*(Diário!$C$4:$C$941&gt;=I$4)*(Diário!$C$4:$C$941&lt;=EOMONTH(I$4,0))*(Diário!$F$4:$F$941))
+SUMPRODUCT(('Comp.'!$D$5:$D$484=$B112)*('Comp.'!$B$5:$B$484&gt;=I$4)*('Comp.'!$B$5:$B$484&lt;=EOMONTH(I$4,0))*('Comp.'!$E$5:$E$484))</f>
        <v>0</v>
      </c>
      <c r="J112" s="11">
        <f>SUMPRODUCT((Diário!$E$4:$E$941='Analítico Cp.'!$B112)*(Diário!$C$4:$C$941&gt;=J$4)*(Diário!$C$4:$C$941&lt;=EOMONTH(J$4,0))*(Diário!$F$4:$F$941))
+SUMPRODUCT(('Comp.'!$D$5:$D$484=$B112)*('Comp.'!$B$5:$B$484&gt;=J$4)*('Comp.'!$B$5:$B$484&lt;=EOMONTH(J$4,0))*('Comp.'!$E$5:$E$484))</f>
        <v>0</v>
      </c>
      <c r="K112" s="11">
        <f>SUMPRODUCT((Diário!$E$4:$E$941='Analítico Cp.'!$B112)*(Diário!$C$4:$C$941&gt;=K$4)*(Diário!$C$4:$C$941&lt;=EOMONTH(K$4,0))*(Diário!$F$4:$F$941))
+SUMPRODUCT(('Comp.'!$D$5:$D$484=$B112)*('Comp.'!$B$5:$B$484&gt;=K$4)*('Comp.'!$B$5:$B$484&lt;=EOMONTH(K$4,0))*('Comp.'!$E$5:$E$484))</f>
        <v>0</v>
      </c>
      <c r="L112" s="11">
        <f>SUMPRODUCT((Diário!$E$4:$E$941='Analítico Cp.'!$B112)*(Diário!$C$4:$C$941&gt;=L$4)*(Diário!$C$4:$C$941&lt;=EOMONTH(L$4,0))*(Diário!$F$4:$F$941))
+SUMPRODUCT(('Comp.'!$D$5:$D$484=$B112)*('Comp.'!$B$5:$B$484&gt;=L$4)*('Comp.'!$B$5:$B$484&lt;=EOMONTH(L$4,0))*('Comp.'!$E$5:$E$484))</f>
        <v>0</v>
      </c>
      <c r="M112" s="11">
        <f>SUMPRODUCT((Diário!$E$4:$E$941='Analítico Cp.'!$B112)*(Diário!$C$4:$C$941&gt;=M$4)*(Diário!$C$4:$C$941&lt;=EOMONTH(M$4,0))*(Diário!$F$4:$F$941))
+SUMPRODUCT(('Comp.'!$D$5:$D$484=$B112)*('Comp.'!$B$5:$B$484&gt;=M$4)*('Comp.'!$B$5:$B$484&lt;=EOMONTH(M$4,0))*('Comp.'!$E$5:$E$484))</f>
        <v>0</v>
      </c>
      <c r="N112" s="11">
        <f>SUMPRODUCT((Diário!$E$4:$E$941='Analítico Cp.'!$B112)*(Diário!$C$4:$C$941&gt;=N$4)*(Diário!$C$4:$C$941&lt;=EOMONTH(N$4,0))*(Diário!$F$4:$F$941))
+SUMPRODUCT(('Comp.'!$D$5:$D$484=$B112)*('Comp.'!$B$5:$B$484&gt;=N$4)*('Comp.'!$B$5:$B$484&lt;=EOMONTH(N$4,0))*('Comp.'!$E$5:$E$484))</f>
        <v>0</v>
      </c>
      <c r="O112" s="12">
        <f t="shared" si="14"/>
        <v>0</v>
      </c>
      <c r="P112" s="95">
        <f t="shared" si="15"/>
        <v>0</v>
      </c>
    </row>
    <row r="113" spans="1:16" ht="23.25" customHeight="1" x14ac:dyDescent="0.25">
      <c r="A113" s="40" t="s">
        <v>199</v>
      </c>
      <c r="B113" s="60" t="s">
        <v>287</v>
      </c>
      <c r="C113" s="11">
        <f>SUMPRODUCT((Diário!$E$4:$E$941='Analítico Cp.'!$B113)*(Diário!$C$4:$C$941&gt;=C$4)*(Diário!$C$4:$C$941&lt;=EOMONTH(C$4,0))*(Diário!$F$4:$F$941))
+SUMPRODUCT(('Comp.'!$D$5:$D$484=$B113)*('Comp.'!$B$5:$B$484&gt;=C$4)*('Comp.'!$B$5:$B$484&lt;=EOMONTH(C$4,0))*('Comp.'!$E$5:$E$484))</f>
        <v>0</v>
      </c>
      <c r="D113" s="11">
        <f>SUMPRODUCT((Diário!$E$4:$E$941='Analítico Cp.'!$B113)*(Diário!$C$4:$C$941&gt;=D$4)*(Diário!$C$4:$C$941&lt;=EOMONTH(D$4,0))*(Diário!$F$4:$F$941))
+SUMPRODUCT(('Comp.'!$D$5:$D$484=$B113)*('Comp.'!$B$5:$B$484&gt;=D$4)*('Comp.'!$B$5:$B$484&lt;=EOMONTH(D$4,0))*('Comp.'!$E$5:$E$484))</f>
        <v>0</v>
      </c>
      <c r="E113" s="11">
        <f>SUMPRODUCT((Diário!$E$4:$E$941='Analítico Cp.'!$B113)*(Diário!$C$4:$C$941&gt;=E$4)*(Diário!$C$4:$C$941&lt;=EOMONTH(E$4,0))*(Diário!$F$4:$F$941))
+SUMPRODUCT(('Comp.'!$D$5:$D$484=$B113)*('Comp.'!$B$5:$B$484&gt;=E$4)*('Comp.'!$B$5:$B$484&lt;=EOMONTH(E$4,0))*('Comp.'!$E$5:$E$484))</f>
        <v>0</v>
      </c>
      <c r="F113" s="11">
        <f>SUMPRODUCT((Diário!$E$4:$E$941='Analítico Cp.'!$B113)*(Diário!$C$4:$C$941&gt;=F$4)*(Diário!$C$4:$C$941&lt;=EOMONTH(F$4,0))*(Diário!$F$4:$F$941))
+SUMPRODUCT(('Comp.'!$D$5:$D$484=$B113)*('Comp.'!$B$5:$B$484&gt;=F$4)*('Comp.'!$B$5:$B$484&lt;=EOMONTH(F$4,0))*('Comp.'!$E$5:$E$484))</f>
        <v>0</v>
      </c>
      <c r="G113" s="11">
        <f>SUMPRODUCT((Diário!$E$4:$E$941='Analítico Cp.'!$B113)*(Diário!$C$4:$C$941&gt;=G$4)*(Diário!$C$4:$C$941&lt;=EOMONTH(G$4,0))*(Diário!$F$4:$F$941))
+SUMPRODUCT(('Comp.'!$D$5:$D$484=$B113)*('Comp.'!$B$5:$B$484&gt;=G$4)*('Comp.'!$B$5:$B$484&lt;=EOMONTH(G$4,0))*('Comp.'!$E$5:$E$484))</f>
        <v>0</v>
      </c>
      <c r="H113" s="11">
        <f>SUMPRODUCT((Diário!$E$4:$E$941='Analítico Cp.'!$B113)*(Diário!$C$4:$C$941&gt;=H$4)*(Diário!$C$4:$C$941&lt;=EOMONTH(H$4,0))*(Diário!$F$4:$F$941))
+SUMPRODUCT(('Comp.'!$D$5:$D$484=$B113)*('Comp.'!$B$5:$B$484&gt;=H$4)*('Comp.'!$B$5:$B$484&lt;=EOMONTH(H$4,0))*('Comp.'!$E$5:$E$484))</f>
        <v>0</v>
      </c>
      <c r="I113" s="11">
        <f>SUMPRODUCT((Diário!$E$4:$E$941='Analítico Cp.'!$B113)*(Diário!$C$4:$C$941&gt;=I$4)*(Diário!$C$4:$C$941&lt;=EOMONTH(I$4,0))*(Diário!$F$4:$F$941))
+SUMPRODUCT(('Comp.'!$D$5:$D$484=$B113)*('Comp.'!$B$5:$B$484&gt;=I$4)*('Comp.'!$B$5:$B$484&lt;=EOMONTH(I$4,0))*('Comp.'!$E$5:$E$484))</f>
        <v>0</v>
      </c>
      <c r="J113" s="11">
        <f>SUMPRODUCT((Diário!$E$4:$E$941='Analítico Cp.'!$B113)*(Diário!$C$4:$C$941&gt;=J$4)*(Diário!$C$4:$C$941&lt;=EOMONTH(J$4,0))*(Diário!$F$4:$F$941))
+SUMPRODUCT(('Comp.'!$D$5:$D$484=$B113)*('Comp.'!$B$5:$B$484&gt;=J$4)*('Comp.'!$B$5:$B$484&lt;=EOMONTH(J$4,0))*('Comp.'!$E$5:$E$484))</f>
        <v>0</v>
      </c>
      <c r="K113" s="11">
        <f>SUMPRODUCT((Diário!$E$4:$E$941='Analítico Cp.'!$B113)*(Diário!$C$4:$C$941&gt;=K$4)*(Diário!$C$4:$C$941&lt;=EOMONTH(K$4,0))*(Diário!$F$4:$F$941))
+SUMPRODUCT(('Comp.'!$D$5:$D$484=$B113)*('Comp.'!$B$5:$B$484&gt;=K$4)*('Comp.'!$B$5:$B$484&lt;=EOMONTH(K$4,0))*('Comp.'!$E$5:$E$484))</f>
        <v>0</v>
      </c>
      <c r="L113" s="11">
        <f>SUMPRODUCT((Diário!$E$4:$E$941='Analítico Cp.'!$B113)*(Diário!$C$4:$C$941&gt;=L$4)*(Diário!$C$4:$C$941&lt;=EOMONTH(L$4,0))*(Diário!$F$4:$F$941))
+SUMPRODUCT(('Comp.'!$D$5:$D$484=$B113)*('Comp.'!$B$5:$B$484&gt;=L$4)*('Comp.'!$B$5:$B$484&lt;=EOMONTH(L$4,0))*('Comp.'!$E$5:$E$484))</f>
        <v>0</v>
      </c>
      <c r="M113" s="11">
        <f>SUMPRODUCT((Diário!$E$4:$E$941='Analítico Cp.'!$B113)*(Diário!$C$4:$C$941&gt;=M$4)*(Diário!$C$4:$C$941&lt;=EOMONTH(M$4,0))*(Diário!$F$4:$F$941))
+SUMPRODUCT(('Comp.'!$D$5:$D$484=$B113)*('Comp.'!$B$5:$B$484&gt;=M$4)*('Comp.'!$B$5:$B$484&lt;=EOMONTH(M$4,0))*('Comp.'!$E$5:$E$484))</f>
        <v>0</v>
      </c>
      <c r="N113" s="11">
        <f>SUMPRODUCT((Diário!$E$4:$E$941='Analítico Cp.'!$B113)*(Diário!$C$4:$C$941&gt;=N$4)*(Diário!$C$4:$C$941&lt;=EOMONTH(N$4,0))*(Diário!$F$4:$F$941))
+SUMPRODUCT(('Comp.'!$D$5:$D$484=$B113)*('Comp.'!$B$5:$B$484&gt;=N$4)*('Comp.'!$B$5:$B$484&lt;=EOMONTH(N$4,0))*('Comp.'!$E$5:$E$484))</f>
        <v>0</v>
      </c>
      <c r="O113" s="12">
        <f t="shared" si="14"/>
        <v>0</v>
      </c>
      <c r="P113" s="95">
        <f t="shared" si="15"/>
        <v>0</v>
      </c>
    </row>
    <row r="114" spans="1:16" ht="23.25" customHeight="1" x14ac:dyDescent="0.25">
      <c r="A114" s="40" t="s">
        <v>200</v>
      </c>
      <c r="B114" s="60" t="s">
        <v>198</v>
      </c>
      <c r="C114" s="11">
        <f>SUMPRODUCT((Diário!$E$4:$E$941='Analítico Cp.'!$B114)*(Diário!$C$4:$C$941&gt;=C$4)*(Diário!$C$4:$C$941&lt;=EOMONTH(C$4,0))*(Diário!$F$4:$F$941))
+SUMPRODUCT(('Comp.'!$D$5:$D$484=$B114)*('Comp.'!$B$5:$B$484&gt;=C$4)*('Comp.'!$B$5:$B$484&lt;=EOMONTH(C$4,0))*('Comp.'!$E$5:$E$484))</f>
        <v>0</v>
      </c>
      <c r="D114" s="11">
        <f>SUMPRODUCT((Diário!$E$4:$E$941='Analítico Cp.'!$B114)*(Diário!$C$4:$C$941&gt;=D$4)*(Diário!$C$4:$C$941&lt;=EOMONTH(D$4,0))*(Diário!$F$4:$F$941))
+SUMPRODUCT(('Comp.'!$D$5:$D$484=$B114)*('Comp.'!$B$5:$B$484&gt;=D$4)*('Comp.'!$B$5:$B$484&lt;=EOMONTH(D$4,0))*('Comp.'!$E$5:$E$484))</f>
        <v>0</v>
      </c>
      <c r="E114" s="11">
        <f>SUMPRODUCT((Diário!$E$4:$E$941='Analítico Cp.'!$B114)*(Diário!$C$4:$C$941&gt;=E$4)*(Diário!$C$4:$C$941&lt;=EOMONTH(E$4,0))*(Diário!$F$4:$F$941))
+SUMPRODUCT(('Comp.'!$D$5:$D$484=$B114)*('Comp.'!$B$5:$B$484&gt;=E$4)*('Comp.'!$B$5:$B$484&lt;=EOMONTH(E$4,0))*('Comp.'!$E$5:$E$484))</f>
        <v>0</v>
      </c>
      <c r="F114" s="11">
        <f>SUMPRODUCT((Diário!$E$4:$E$941='Analítico Cp.'!$B114)*(Diário!$C$4:$C$941&gt;=F$4)*(Diário!$C$4:$C$941&lt;=EOMONTH(F$4,0))*(Diário!$F$4:$F$941))
+SUMPRODUCT(('Comp.'!$D$5:$D$484=$B114)*('Comp.'!$B$5:$B$484&gt;=F$4)*('Comp.'!$B$5:$B$484&lt;=EOMONTH(F$4,0))*('Comp.'!$E$5:$E$484))</f>
        <v>0</v>
      </c>
      <c r="G114" s="11">
        <f>SUMPRODUCT((Diário!$E$4:$E$941='Analítico Cp.'!$B114)*(Diário!$C$4:$C$941&gt;=G$4)*(Diário!$C$4:$C$941&lt;=EOMONTH(G$4,0))*(Diário!$F$4:$F$941))
+SUMPRODUCT(('Comp.'!$D$5:$D$484=$B114)*('Comp.'!$B$5:$B$484&gt;=G$4)*('Comp.'!$B$5:$B$484&lt;=EOMONTH(G$4,0))*('Comp.'!$E$5:$E$484))</f>
        <v>0</v>
      </c>
      <c r="H114" s="11">
        <f>SUMPRODUCT((Diário!$E$4:$E$941='Analítico Cp.'!$B114)*(Diário!$C$4:$C$941&gt;=H$4)*(Diário!$C$4:$C$941&lt;=EOMONTH(H$4,0))*(Diário!$F$4:$F$941))
+SUMPRODUCT(('Comp.'!$D$5:$D$484=$B114)*('Comp.'!$B$5:$B$484&gt;=H$4)*('Comp.'!$B$5:$B$484&lt;=EOMONTH(H$4,0))*('Comp.'!$E$5:$E$484))</f>
        <v>0</v>
      </c>
      <c r="I114" s="11">
        <f>SUMPRODUCT((Diário!$E$4:$E$941='Analítico Cp.'!$B114)*(Diário!$C$4:$C$941&gt;=I$4)*(Diário!$C$4:$C$941&lt;=EOMONTH(I$4,0))*(Diário!$F$4:$F$941))
+SUMPRODUCT(('Comp.'!$D$5:$D$484=$B114)*('Comp.'!$B$5:$B$484&gt;=I$4)*('Comp.'!$B$5:$B$484&lt;=EOMONTH(I$4,0))*('Comp.'!$E$5:$E$484))</f>
        <v>0</v>
      </c>
      <c r="J114" s="11">
        <f>SUMPRODUCT((Diário!$E$4:$E$941='Analítico Cp.'!$B114)*(Diário!$C$4:$C$941&gt;=J$4)*(Diário!$C$4:$C$941&lt;=EOMONTH(J$4,0))*(Diário!$F$4:$F$941))
+SUMPRODUCT(('Comp.'!$D$5:$D$484=$B114)*('Comp.'!$B$5:$B$484&gt;=J$4)*('Comp.'!$B$5:$B$484&lt;=EOMONTH(J$4,0))*('Comp.'!$E$5:$E$484))</f>
        <v>0</v>
      </c>
      <c r="K114" s="11">
        <f>SUMPRODUCT((Diário!$E$4:$E$941='Analítico Cp.'!$B114)*(Diário!$C$4:$C$941&gt;=K$4)*(Diário!$C$4:$C$941&lt;=EOMONTH(K$4,0))*(Diário!$F$4:$F$941))
+SUMPRODUCT(('Comp.'!$D$5:$D$484=$B114)*('Comp.'!$B$5:$B$484&gt;=K$4)*('Comp.'!$B$5:$B$484&lt;=EOMONTH(K$4,0))*('Comp.'!$E$5:$E$484))</f>
        <v>0</v>
      </c>
      <c r="L114" s="11">
        <f>SUMPRODUCT((Diário!$E$4:$E$941='Analítico Cp.'!$B114)*(Diário!$C$4:$C$941&gt;=L$4)*(Diário!$C$4:$C$941&lt;=EOMONTH(L$4,0))*(Diário!$F$4:$F$941))
+SUMPRODUCT(('Comp.'!$D$5:$D$484=$B114)*('Comp.'!$B$5:$B$484&gt;=L$4)*('Comp.'!$B$5:$B$484&lt;=EOMONTH(L$4,0))*('Comp.'!$E$5:$E$484))</f>
        <v>0</v>
      </c>
      <c r="M114" s="11">
        <f>SUMPRODUCT((Diário!$E$4:$E$941='Analítico Cp.'!$B114)*(Diário!$C$4:$C$941&gt;=M$4)*(Diário!$C$4:$C$941&lt;=EOMONTH(M$4,0))*(Diário!$F$4:$F$941))
+SUMPRODUCT(('Comp.'!$D$5:$D$484=$B114)*('Comp.'!$B$5:$B$484&gt;=M$4)*('Comp.'!$B$5:$B$484&lt;=EOMONTH(M$4,0))*('Comp.'!$E$5:$E$484))</f>
        <v>0</v>
      </c>
      <c r="N114" s="11">
        <f>SUMPRODUCT((Diário!$E$4:$E$941='Analítico Cp.'!$B114)*(Diário!$C$4:$C$941&gt;=N$4)*(Diário!$C$4:$C$941&lt;=EOMONTH(N$4,0))*(Diário!$F$4:$F$941))
+SUMPRODUCT(('Comp.'!$D$5:$D$484=$B114)*('Comp.'!$B$5:$B$484&gt;=N$4)*('Comp.'!$B$5:$B$484&lt;=EOMONTH(N$4,0))*('Comp.'!$E$5:$E$484))</f>
        <v>0</v>
      </c>
      <c r="O114" s="12">
        <f t="shared" si="14"/>
        <v>0</v>
      </c>
      <c r="P114" s="95">
        <f t="shared" si="15"/>
        <v>0</v>
      </c>
    </row>
    <row r="115" spans="1:16" ht="23.25" customHeight="1" x14ac:dyDescent="0.25">
      <c r="A115" s="40" t="s">
        <v>201</v>
      </c>
      <c r="B115" s="60" t="s">
        <v>268</v>
      </c>
      <c r="C115" s="11">
        <f>SUMPRODUCT((Diário!$E$4:$E$941='Analítico Cp.'!$B115)*(Diário!$C$4:$C$941&gt;=C$4)*(Diário!$C$4:$C$941&lt;=EOMONTH(C$4,0))*(Diário!$F$4:$F$941))
+SUMPRODUCT(('Comp.'!$D$5:$D$484=$B115)*('Comp.'!$B$5:$B$484&gt;=C$4)*('Comp.'!$B$5:$B$484&lt;=EOMONTH(C$4,0))*('Comp.'!$E$5:$E$484))</f>
        <v>0</v>
      </c>
      <c r="D115" s="11">
        <f>SUMPRODUCT((Diário!$E$4:$E$941='Analítico Cp.'!$B115)*(Diário!$C$4:$C$941&gt;=D$4)*(Diário!$C$4:$C$941&lt;=EOMONTH(D$4,0))*(Diário!$F$4:$F$941))
+SUMPRODUCT(('Comp.'!$D$5:$D$484=$B115)*('Comp.'!$B$5:$B$484&gt;=D$4)*('Comp.'!$B$5:$B$484&lt;=EOMONTH(D$4,0))*('Comp.'!$E$5:$E$484))</f>
        <v>0</v>
      </c>
      <c r="E115" s="11">
        <f>SUMPRODUCT((Diário!$E$4:$E$941='Analítico Cp.'!$B115)*(Diário!$C$4:$C$941&gt;=E$4)*(Diário!$C$4:$C$941&lt;=EOMONTH(E$4,0))*(Diário!$F$4:$F$941))
+SUMPRODUCT(('Comp.'!$D$5:$D$484=$B115)*('Comp.'!$B$5:$B$484&gt;=E$4)*('Comp.'!$B$5:$B$484&lt;=EOMONTH(E$4,0))*('Comp.'!$E$5:$E$484))</f>
        <v>0</v>
      </c>
      <c r="F115" s="11">
        <f>SUMPRODUCT((Diário!$E$4:$E$941='Analítico Cp.'!$B115)*(Diário!$C$4:$C$941&gt;=F$4)*(Diário!$C$4:$C$941&lt;=EOMONTH(F$4,0))*(Diário!$F$4:$F$941))
+SUMPRODUCT(('Comp.'!$D$5:$D$484=$B115)*('Comp.'!$B$5:$B$484&gt;=F$4)*('Comp.'!$B$5:$B$484&lt;=EOMONTH(F$4,0))*('Comp.'!$E$5:$E$484))</f>
        <v>0</v>
      </c>
      <c r="G115" s="11">
        <f>SUMPRODUCT((Diário!$E$4:$E$941='Analítico Cp.'!$B115)*(Diário!$C$4:$C$941&gt;=G$4)*(Diário!$C$4:$C$941&lt;=EOMONTH(G$4,0))*(Diário!$F$4:$F$941))
+SUMPRODUCT(('Comp.'!$D$5:$D$484=$B115)*('Comp.'!$B$5:$B$484&gt;=G$4)*('Comp.'!$B$5:$B$484&lt;=EOMONTH(G$4,0))*('Comp.'!$E$5:$E$484))</f>
        <v>0</v>
      </c>
      <c r="H115" s="11">
        <f>SUMPRODUCT((Diário!$E$4:$E$941='Analítico Cp.'!$B115)*(Diário!$C$4:$C$941&gt;=H$4)*(Diário!$C$4:$C$941&lt;=EOMONTH(H$4,0))*(Diário!$F$4:$F$941))
+SUMPRODUCT(('Comp.'!$D$5:$D$484=$B115)*('Comp.'!$B$5:$B$484&gt;=H$4)*('Comp.'!$B$5:$B$484&lt;=EOMONTH(H$4,0))*('Comp.'!$E$5:$E$484))</f>
        <v>0</v>
      </c>
      <c r="I115" s="11">
        <f>SUMPRODUCT((Diário!$E$4:$E$941='Analítico Cp.'!$B115)*(Diário!$C$4:$C$941&gt;=I$4)*(Diário!$C$4:$C$941&lt;=EOMONTH(I$4,0))*(Diário!$F$4:$F$941))
+SUMPRODUCT(('Comp.'!$D$5:$D$484=$B115)*('Comp.'!$B$5:$B$484&gt;=I$4)*('Comp.'!$B$5:$B$484&lt;=EOMONTH(I$4,0))*('Comp.'!$E$5:$E$484))</f>
        <v>0</v>
      </c>
      <c r="J115" s="11">
        <f>SUMPRODUCT((Diário!$E$4:$E$941='Analítico Cp.'!$B115)*(Diário!$C$4:$C$941&gt;=J$4)*(Diário!$C$4:$C$941&lt;=EOMONTH(J$4,0))*(Diário!$F$4:$F$941))
+SUMPRODUCT(('Comp.'!$D$5:$D$484=$B115)*('Comp.'!$B$5:$B$484&gt;=J$4)*('Comp.'!$B$5:$B$484&lt;=EOMONTH(J$4,0))*('Comp.'!$E$5:$E$484))</f>
        <v>0</v>
      </c>
      <c r="K115" s="11">
        <f>SUMPRODUCT((Diário!$E$4:$E$941='Analítico Cp.'!$B115)*(Diário!$C$4:$C$941&gt;=K$4)*(Diário!$C$4:$C$941&lt;=EOMONTH(K$4,0))*(Diário!$F$4:$F$941))
+SUMPRODUCT(('Comp.'!$D$5:$D$484=$B115)*('Comp.'!$B$5:$B$484&gt;=K$4)*('Comp.'!$B$5:$B$484&lt;=EOMONTH(K$4,0))*('Comp.'!$E$5:$E$484))</f>
        <v>0</v>
      </c>
      <c r="L115" s="11">
        <f>SUMPRODUCT((Diário!$E$4:$E$941='Analítico Cp.'!$B115)*(Diário!$C$4:$C$941&gt;=L$4)*(Diário!$C$4:$C$941&lt;=EOMONTH(L$4,0))*(Diário!$F$4:$F$941))
+SUMPRODUCT(('Comp.'!$D$5:$D$484=$B115)*('Comp.'!$B$5:$B$484&gt;=L$4)*('Comp.'!$B$5:$B$484&lt;=EOMONTH(L$4,0))*('Comp.'!$E$5:$E$484))</f>
        <v>0</v>
      </c>
      <c r="M115" s="11">
        <f>SUMPRODUCT((Diário!$E$4:$E$941='Analítico Cp.'!$B115)*(Diário!$C$4:$C$941&gt;=M$4)*(Diário!$C$4:$C$941&lt;=EOMONTH(M$4,0))*(Diário!$F$4:$F$941))
+SUMPRODUCT(('Comp.'!$D$5:$D$484=$B115)*('Comp.'!$B$5:$B$484&gt;=M$4)*('Comp.'!$B$5:$B$484&lt;=EOMONTH(M$4,0))*('Comp.'!$E$5:$E$484))</f>
        <v>0</v>
      </c>
      <c r="N115" s="11">
        <f>SUMPRODUCT((Diário!$E$4:$E$941='Analítico Cp.'!$B115)*(Diário!$C$4:$C$941&gt;=N$4)*(Diário!$C$4:$C$941&lt;=EOMONTH(N$4,0))*(Diário!$F$4:$F$941))
+SUMPRODUCT(('Comp.'!$D$5:$D$484=$B115)*('Comp.'!$B$5:$B$484&gt;=N$4)*('Comp.'!$B$5:$B$484&lt;=EOMONTH(N$4,0))*('Comp.'!$E$5:$E$484))</f>
        <v>0</v>
      </c>
      <c r="O115" s="12">
        <f t="shared" si="14"/>
        <v>0</v>
      </c>
      <c r="P115" s="95">
        <f t="shared" si="15"/>
        <v>0</v>
      </c>
    </row>
    <row r="116" spans="1:16" ht="23.25" customHeight="1" x14ac:dyDescent="0.25">
      <c r="A116" s="40" t="s">
        <v>202</v>
      </c>
      <c r="B116" s="60" t="s">
        <v>444</v>
      </c>
      <c r="C116" s="11">
        <f>SUMPRODUCT((Diário!$E$4:$E$941='Analítico Cp.'!$B116)*(Diário!$C$4:$C$941&gt;=C$4)*(Diário!$C$4:$C$941&lt;=EOMONTH(C$4,0))*(Diário!$F$4:$F$941))
+SUMPRODUCT(('Comp.'!$D$5:$D$484=$B116)*('Comp.'!$B$5:$B$484&gt;=C$4)*('Comp.'!$B$5:$B$484&lt;=EOMONTH(C$4,0))*('Comp.'!$E$5:$E$484))</f>
        <v>0</v>
      </c>
      <c r="D116" s="11">
        <f>SUMPRODUCT((Diário!$E$4:$E$941='Analítico Cp.'!$B116)*(Diário!$C$4:$C$941&gt;=D$4)*(Diário!$C$4:$C$941&lt;=EOMONTH(D$4,0))*(Diário!$F$4:$F$941))
+SUMPRODUCT(('Comp.'!$D$5:$D$484=$B116)*('Comp.'!$B$5:$B$484&gt;=D$4)*('Comp.'!$B$5:$B$484&lt;=EOMONTH(D$4,0))*('Comp.'!$E$5:$E$484))</f>
        <v>0</v>
      </c>
      <c r="E116" s="11">
        <f>SUMPRODUCT((Diário!$E$4:$E$941='Analítico Cp.'!$B116)*(Diário!$C$4:$C$941&gt;=E$4)*(Diário!$C$4:$C$941&lt;=EOMONTH(E$4,0))*(Diário!$F$4:$F$941))
+SUMPRODUCT(('Comp.'!$D$5:$D$484=$B116)*('Comp.'!$B$5:$B$484&gt;=E$4)*('Comp.'!$B$5:$B$484&lt;=EOMONTH(E$4,0))*('Comp.'!$E$5:$E$484))</f>
        <v>0</v>
      </c>
      <c r="F116" s="11">
        <f>SUMPRODUCT((Diário!$E$4:$E$941='Analítico Cp.'!$B116)*(Diário!$C$4:$C$941&gt;=F$4)*(Diário!$C$4:$C$941&lt;=EOMONTH(F$4,0))*(Diário!$F$4:$F$941))
+SUMPRODUCT(('Comp.'!$D$5:$D$484=$B116)*('Comp.'!$B$5:$B$484&gt;=F$4)*('Comp.'!$B$5:$B$484&lt;=EOMONTH(F$4,0))*('Comp.'!$E$5:$E$484))</f>
        <v>0</v>
      </c>
      <c r="G116" s="11">
        <f>SUMPRODUCT((Diário!$E$4:$E$941='Analítico Cp.'!$B116)*(Diário!$C$4:$C$941&gt;=G$4)*(Diário!$C$4:$C$941&lt;=EOMONTH(G$4,0))*(Diário!$F$4:$F$941))
+SUMPRODUCT(('Comp.'!$D$5:$D$484=$B116)*('Comp.'!$B$5:$B$484&gt;=G$4)*('Comp.'!$B$5:$B$484&lt;=EOMONTH(G$4,0))*('Comp.'!$E$5:$E$484))</f>
        <v>0</v>
      </c>
      <c r="H116" s="11">
        <f>SUMPRODUCT((Diário!$E$4:$E$941='Analítico Cp.'!$B116)*(Diário!$C$4:$C$941&gt;=H$4)*(Diário!$C$4:$C$941&lt;=EOMONTH(H$4,0))*(Diário!$F$4:$F$941))
+SUMPRODUCT(('Comp.'!$D$5:$D$484=$B116)*('Comp.'!$B$5:$B$484&gt;=H$4)*('Comp.'!$B$5:$B$484&lt;=EOMONTH(H$4,0))*('Comp.'!$E$5:$E$484))</f>
        <v>0</v>
      </c>
      <c r="I116" s="11">
        <f>SUMPRODUCT((Diário!$E$4:$E$941='Analítico Cp.'!$B116)*(Diário!$C$4:$C$941&gt;=I$4)*(Diário!$C$4:$C$941&lt;=EOMONTH(I$4,0))*(Diário!$F$4:$F$941))
+SUMPRODUCT(('Comp.'!$D$5:$D$484=$B116)*('Comp.'!$B$5:$B$484&gt;=I$4)*('Comp.'!$B$5:$B$484&lt;=EOMONTH(I$4,0))*('Comp.'!$E$5:$E$484))</f>
        <v>0</v>
      </c>
      <c r="J116" s="11">
        <f>SUMPRODUCT((Diário!$E$4:$E$941='Analítico Cp.'!$B116)*(Diário!$C$4:$C$941&gt;=J$4)*(Diário!$C$4:$C$941&lt;=EOMONTH(J$4,0))*(Diário!$F$4:$F$941))
+SUMPRODUCT(('Comp.'!$D$5:$D$484=$B116)*('Comp.'!$B$5:$B$484&gt;=J$4)*('Comp.'!$B$5:$B$484&lt;=EOMONTH(J$4,0))*('Comp.'!$E$5:$E$484))</f>
        <v>0</v>
      </c>
      <c r="K116" s="11">
        <f>SUMPRODUCT((Diário!$E$4:$E$941='Analítico Cp.'!$B116)*(Diário!$C$4:$C$941&gt;=K$4)*(Diário!$C$4:$C$941&lt;=EOMONTH(K$4,0))*(Diário!$F$4:$F$941))
+SUMPRODUCT(('Comp.'!$D$5:$D$484=$B116)*('Comp.'!$B$5:$B$484&gt;=K$4)*('Comp.'!$B$5:$B$484&lt;=EOMONTH(K$4,0))*('Comp.'!$E$5:$E$484))</f>
        <v>0</v>
      </c>
      <c r="L116" s="11">
        <f>SUMPRODUCT((Diário!$E$4:$E$941='Analítico Cp.'!$B116)*(Diário!$C$4:$C$941&gt;=L$4)*(Diário!$C$4:$C$941&lt;=EOMONTH(L$4,0))*(Diário!$F$4:$F$941))
+SUMPRODUCT(('Comp.'!$D$5:$D$484=$B116)*('Comp.'!$B$5:$B$484&gt;=L$4)*('Comp.'!$B$5:$B$484&lt;=EOMONTH(L$4,0))*('Comp.'!$E$5:$E$484))</f>
        <v>0</v>
      </c>
      <c r="M116" s="11">
        <f>SUMPRODUCT((Diário!$E$4:$E$941='Analítico Cp.'!$B116)*(Diário!$C$4:$C$941&gt;=M$4)*(Diário!$C$4:$C$941&lt;=EOMONTH(M$4,0))*(Diário!$F$4:$F$941))
+SUMPRODUCT(('Comp.'!$D$5:$D$484=$B116)*('Comp.'!$B$5:$B$484&gt;=M$4)*('Comp.'!$B$5:$B$484&lt;=EOMONTH(M$4,0))*('Comp.'!$E$5:$E$484))</f>
        <v>0</v>
      </c>
      <c r="N116" s="11">
        <f>SUMPRODUCT((Diário!$E$4:$E$941='Analítico Cp.'!$B116)*(Diário!$C$4:$C$941&gt;=N$4)*(Diário!$C$4:$C$941&lt;=EOMONTH(N$4,0))*(Diário!$F$4:$F$941))
+SUMPRODUCT(('Comp.'!$D$5:$D$484=$B116)*('Comp.'!$B$5:$B$484&gt;=N$4)*('Comp.'!$B$5:$B$484&lt;=EOMONTH(N$4,0))*('Comp.'!$E$5:$E$484))</f>
        <v>0</v>
      </c>
      <c r="O116" s="12">
        <f t="shared" ref="O116:O120" si="16">SUM(C116:N116)</f>
        <v>0</v>
      </c>
      <c r="P116" s="95">
        <f t="shared" si="15"/>
        <v>0</v>
      </c>
    </row>
    <row r="117" spans="1:16" ht="23.25" customHeight="1" x14ac:dyDescent="0.25">
      <c r="A117" s="40" t="s">
        <v>440</v>
      </c>
      <c r="B117" s="60" t="s">
        <v>445</v>
      </c>
      <c r="C117" s="11">
        <f>SUMPRODUCT((Diário!$E$4:$E$941='Analítico Cp.'!$B117)*(Diário!$C$4:$C$941&gt;=C$4)*(Diário!$C$4:$C$941&lt;=EOMONTH(C$4,0))*(Diário!$F$4:$F$941))
+SUMPRODUCT(('Comp.'!$D$5:$D$484=$B117)*('Comp.'!$B$5:$B$484&gt;=C$4)*('Comp.'!$B$5:$B$484&lt;=EOMONTH(C$4,0))*('Comp.'!$E$5:$E$484))</f>
        <v>0</v>
      </c>
      <c r="D117" s="11">
        <f>SUMPRODUCT((Diário!$E$4:$E$941='Analítico Cp.'!$B117)*(Diário!$C$4:$C$941&gt;=D$4)*(Diário!$C$4:$C$941&lt;=EOMONTH(D$4,0))*(Diário!$F$4:$F$941))
+SUMPRODUCT(('Comp.'!$D$5:$D$484=$B117)*('Comp.'!$B$5:$B$484&gt;=D$4)*('Comp.'!$B$5:$B$484&lt;=EOMONTH(D$4,0))*('Comp.'!$E$5:$E$484))</f>
        <v>0</v>
      </c>
      <c r="E117" s="11">
        <f>SUMPRODUCT((Diário!$E$4:$E$941='Analítico Cp.'!$B117)*(Diário!$C$4:$C$941&gt;=E$4)*(Diário!$C$4:$C$941&lt;=EOMONTH(E$4,0))*(Diário!$F$4:$F$941))
+SUMPRODUCT(('Comp.'!$D$5:$D$484=$B117)*('Comp.'!$B$5:$B$484&gt;=E$4)*('Comp.'!$B$5:$B$484&lt;=EOMONTH(E$4,0))*('Comp.'!$E$5:$E$484))</f>
        <v>0</v>
      </c>
      <c r="F117" s="11">
        <f>SUMPRODUCT((Diário!$E$4:$E$941='Analítico Cp.'!$B117)*(Diário!$C$4:$C$941&gt;=F$4)*(Diário!$C$4:$C$941&lt;=EOMONTH(F$4,0))*(Diário!$F$4:$F$941))
+SUMPRODUCT(('Comp.'!$D$5:$D$484=$B117)*('Comp.'!$B$5:$B$484&gt;=F$4)*('Comp.'!$B$5:$B$484&lt;=EOMONTH(F$4,0))*('Comp.'!$E$5:$E$484))</f>
        <v>0</v>
      </c>
      <c r="G117" s="11">
        <f>SUMPRODUCT((Diário!$E$4:$E$941='Analítico Cp.'!$B117)*(Diário!$C$4:$C$941&gt;=G$4)*(Diário!$C$4:$C$941&lt;=EOMONTH(G$4,0))*(Diário!$F$4:$F$941))
+SUMPRODUCT(('Comp.'!$D$5:$D$484=$B117)*('Comp.'!$B$5:$B$484&gt;=G$4)*('Comp.'!$B$5:$B$484&lt;=EOMONTH(G$4,0))*('Comp.'!$E$5:$E$484))</f>
        <v>0</v>
      </c>
      <c r="H117" s="11">
        <f>SUMPRODUCT((Diário!$E$4:$E$941='Analítico Cp.'!$B117)*(Diário!$C$4:$C$941&gt;=H$4)*(Diário!$C$4:$C$941&lt;=EOMONTH(H$4,0))*(Diário!$F$4:$F$941))
+SUMPRODUCT(('Comp.'!$D$5:$D$484=$B117)*('Comp.'!$B$5:$B$484&gt;=H$4)*('Comp.'!$B$5:$B$484&lt;=EOMONTH(H$4,0))*('Comp.'!$E$5:$E$484))</f>
        <v>0</v>
      </c>
      <c r="I117" s="11">
        <f>SUMPRODUCT((Diário!$E$4:$E$941='Analítico Cp.'!$B117)*(Diário!$C$4:$C$941&gt;=I$4)*(Diário!$C$4:$C$941&lt;=EOMONTH(I$4,0))*(Diário!$F$4:$F$941))
+SUMPRODUCT(('Comp.'!$D$5:$D$484=$B117)*('Comp.'!$B$5:$B$484&gt;=I$4)*('Comp.'!$B$5:$B$484&lt;=EOMONTH(I$4,0))*('Comp.'!$E$5:$E$484))</f>
        <v>0</v>
      </c>
      <c r="J117" s="11">
        <f>SUMPRODUCT((Diário!$E$4:$E$941='Analítico Cp.'!$B117)*(Diário!$C$4:$C$941&gt;=J$4)*(Diário!$C$4:$C$941&lt;=EOMONTH(J$4,0))*(Diário!$F$4:$F$941))
+SUMPRODUCT(('Comp.'!$D$5:$D$484=$B117)*('Comp.'!$B$5:$B$484&gt;=J$4)*('Comp.'!$B$5:$B$484&lt;=EOMONTH(J$4,0))*('Comp.'!$E$5:$E$484))</f>
        <v>0</v>
      </c>
      <c r="K117" s="11">
        <f>SUMPRODUCT((Diário!$E$4:$E$941='Analítico Cp.'!$B117)*(Diário!$C$4:$C$941&gt;=K$4)*(Diário!$C$4:$C$941&lt;=EOMONTH(K$4,0))*(Diário!$F$4:$F$941))
+SUMPRODUCT(('Comp.'!$D$5:$D$484=$B117)*('Comp.'!$B$5:$B$484&gt;=K$4)*('Comp.'!$B$5:$B$484&lt;=EOMONTH(K$4,0))*('Comp.'!$E$5:$E$484))</f>
        <v>0</v>
      </c>
      <c r="L117" s="11">
        <f>SUMPRODUCT((Diário!$E$4:$E$941='Analítico Cp.'!$B117)*(Diário!$C$4:$C$941&gt;=L$4)*(Diário!$C$4:$C$941&lt;=EOMONTH(L$4,0))*(Diário!$F$4:$F$941))
+SUMPRODUCT(('Comp.'!$D$5:$D$484=$B117)*('Comp.'!$B$5:$B$484&gt;=L$4)*('Comp.'!$B$5:$B$484&lt;=EOMONTH(L$4,0))*('Comp.'!$E$5:$E$484))</f>
        <v>0</v>
      </c>
      <c r="M117" s="11">
        <f>SUMPRODUCT((Diário!$E$4:$E$941='Analítico Cp.'!$B117)*(Diário!$C$4:$C$941&gt;=M$4)*(Diário!$C$4:$C$941&lt;=EOMONTH(M$4,0))*(Diário!$F$4:$F$941))
+SUMPRODUCT(('Comp.'!$D$5:$D$484=$B117)*('Comp.'!$B$5:$B$484&gt;=M$4)*('Comp.'!$B$5:$B$484&lt;=EOMONTH(M$4,0))*('Comp.'!$E$5:$E$484))</f>
        <v>0</v>
      </c>
      <c r="N117" s="11">
        <f>SUMPRODUCT((Diário!$E$4:$E$941='Analítico Cp.'!$B117)*(Diário!$C$4:$C$941&gt;=N$4)*(Diário!$C$4:$C$941&lt;=EOMONTH(N$4,0))*(Diário!$F$4:$F$941))
+SUMPRODUCT(('Comp.'!$D$5:$D$484=$B117)*('Comp.'!$B$5:$B$484&gt;=N$4)*('Comp.'!$B$5:$B$484&lt;=EOMONTH(N$4,0))*('Comp.'!$E$5:$E$484))</f>
        <v>0</v>
      </c>
      <c r="O117" s="12">
        <f t="shared" si="16"/>
        <v>0</v>
      </c>
      <c r="P117" s="95">
        <f t="shared" si="15"/>
        <v>0</v>
      </c>
    </row>
    <row r="118" spans="1:16" ht="23.25" customHeight="1" x14ac:dyDescent="0.25">
      <c r="A118" s="40" t="s">
        <v>441</v>
      </c>
      <c r="B118" s="60" t="s">
        <v>446</v>
      </c>
      <c r="C118" s="11">
        <f>SUMPRODUCT((Diário!$E$4:$E$941='Analítico Cp.'!$B118)*(Diário!$C$4:$C$941&gt;=C$4)*(Diário!$C$4:$C$941&lt;=EOMONTH(C$4,0))*(Diário!$F$4:$F$941))
+SUMPRODUCT(('Comp.'!$D$5:$D$484=$B118)*('Comp.'!$B$5:$B$484&gt;=C$4)*('Comp.'!$B$5:$B$484&lt;=EOMONTH(C$4,0))*('Comp.'!$E$5:$E$484))</f>
        <v>0</v>
      </c>
      <c r="D118" s="11">
        <f>SUMPRODUCT((Diário!$E$4:$E$941='Analítico Cp.'!$B118)*(Diário!$C$4:$C$941&gt;=D$4)*(Diário!$C$4:$C$941&lt;=EOMONTH(D$4,0))*(Diário!$F$4:$F$941))
+SUMPRODUCT(('Comp.'!$D$5:$D$484=$B118)*('Comp.'!$B$5:$B$484&gt;=D$4)*('Comp.'!$B$5:$B$484&lt;=EOMONTH(D$4,0))*('Comp.'!$E$5:$E$484))</f>
        <v>0</v>
      </c>
      <c r="E118" s="11">
        <f>SUMPRODUCT((Diário!$E$4:$E$941='Analítico Cp.'!$B118)*(Diário!$C$4:$C$941&gt;=E$4)*(Diário!$C$4:$C$941&lt;=EOMONTH(E$4,0))*(Diário!$F$4:$F$941))
+SUMPRODUCT(('Comp.'!$D$5:$D$484=$B118)*('Comp.'!$B$5:$B$484&gt;=E$4)*('Comp.'!$B$5:$B$484&lt;=EOMONTH(E$4,0))*('Comp.'!$E$5:$E$484))</f>
        <v>0</v>
      </c>
      <c r="F118" s="11">
        <f>SUMPRODUCT((Diário!$E$4:$E$941='Analítico Cp.'!$B118)*(Diário!$C$4:$C$941&gt;=F$4)*(Diário!$C$4:$C$941&lt;=EOMONTH(F$4,0))*(Diário!$F$4:$F$941))
+SUMPRODUCT(('Comp.'!$D$5:$D$484=$B118)*('Comp.'!$B$5:$B$484&gt;=F$4)*('Comp.'!$B$5:$B$484&lt;=EOMONTH(F$4,0))*('Comp.'!$E$5:$E$484))</f>
        <v>0</v>
      </c>
      <c r="G118" s="11">
        <f>SUMPRODUCT((Diário!$E$4:$E$941='Analítico Cp.'!$B118)*(Diário!$C$4:$C$941&gt;=G$4)*(Diário!$C$4:$C$941&lt;=EOMONTH(G$4,0))*(Diário!$F$4:$F$941))
+SUMPRODUCT(('Comp.'!$D$5:$D$484=$B118)*('Comp.'!$B$5:$B$484&gt;=G$4)*('Comp.'!$B$5:$B$484&lt;=EOMONTH(G$4,0))*('Comp.'!$E$5:$E$484))</f>
        <v>0</v>
      </c>
      <c r="H118" s="11">
        <f>SUMPRODUCT((Diário!$E$4:$E$941='Analítico Cp.'!$B118)*(Diário!$C$4:$C$941&gt;=H$4)*(Diário!$C$4:$C$941&lt;=EOMONTH(H$4,0))*(Diário!$F$4:$F$941))
+SUMPRODUCT(('Comp.'!$D$5:$D$484=$B118)*('Comp.'!$B$5:$B$484&gt;=H$4)*('Comp.'!$B$5:$B$484&lt;=EOMONTH(H$4,0))*('Comp.'!$E$5:$E$484))</f>
        <v>0</v>
      </c>
      <c r="I118" s="11">
        <f>SUMPRODUCT((Diário!$E$4:$E$941='Analítico Cp.'!$B118)*(Diário!$C$4:$C$941&gt;=I$4)*(Diário!$C$4:$C$941&lt;=EOMONTH(I$4,0))*(Diário!$F$4:$F$941))
+SUMPRODUCT(('Comp.'!$D$5:$D$484=$B118)*('Comp.'!$B$5:$B$484&gt;=I$4)*('Comp.'!$B$5:$B$484&lt;=EOMONTH(I$4,0))*('Comp.'!$E$5:$E$484))</f>
        <v>0</v>
      </c>
      <c r="J118" s="11">
        <f>SUMPRODUCT((Diário!$E$4:$E$941='Analítico Cp.'!$B118)*(Diário!$C$4:$C$941&gt;=J$4)*(Diário!$C$4:$C$941&lt;=EOMONTH(J$4,0))*(Diário!$F$4:$F$941))
+SUMPRODUCT(('Comp.'!$D$5:$D$484=$B118)*('Comp.'!$B$5:$B$484&gt;=J$4)*('Comp.'!$B$5:$B$484&lt;=EOMONTH(J$4,0))*('Comp.'!$E$5:$E$484))</f>
        <v>0</v>
      </c>
      <c r="K118" s="11">
        <f>SUMPRODUCT((Diário!$E$4:$E$941='Analítico Cp.'!$B118)*(Diário!$C$4:$C$941&gt;=K$4)*(Diário!$C$4:$C$941&lt;=EOMONTH(K$4,0))*(Diário!$F$4:$F$941))
+SUMPRODUCT(('Comp.'!$D$5:$D$484=$B118)*('Comp.'!$B$5:$B$484&gt;=K$4)*('Comp.'!$B$5:$B$484&lt;=EOMONTH(K$4,0))*('Comp.'!$E$5:$E$484))</f>
        <v>0</v>
      </c>
      <c r="L118" s="11">
        <f>SUMPRODUCT((Diário!$E$4:$E$941='Analítico Cp.'!$B118)*(Diário!$C$4:$C$941&gt;=L$4)*(Diário!$C$4:$C$941&lt;=EOMONTH(L$4,0))*(Diário!$F$4:$F$941))
+SUMPRODUCT(('Comp.'!$D$5:$D$484=$B118)*('Comp.'!$B$5:$B$484&gt;=L$4)*('Comp.'!$B$5:$B$484&lt;=EOMONTH(L$4,0))*('Comp.'!$E$5:$E$484))</f>
        <v>0</v>
      </c>
      <c r="M118" s="11">
        <f>SUMPRODUCT((Diário!$E$4:$E$941='Analítico Cp.'!$B118)*(Diário!$C$4:$C$941&gt;=M$4)*(Diário!$C$4:$C$941&lt;=EOMONTH(M$4,0))*(Diário!$F$4:$F$941))
+SUMPRODUCT(('Comp.'!$D$5:$D$484=$B118)*('Comp.'!$B$5:$B$484&gt;=M$4)*('Comp.'!$B$5:$B$484&lt;=EOMONTH(M$4,0))*('Comp.'!$E$5:$E$484))</f>
        <v>0</v>
      </c>
      <c r="N118" s="11">
        <f>SUMPRODUCT((Diário!$E$4:$E$941='Analítico Cp.'!$B118)*(Diário!$C$4:$C$941&gt;=N$4)*(Diário!$C$4:$C$941&lt;=EOMONTH(N$4,0))*(Diário!$F$4:$F$941))
+SUMPRODUCT(('Comp.'!$D$5:$D$484=$B118)*('Comp.'!$B$5:$B$484&gt;=N$4)*('Comp.'!$B$5:$B$484&lt;=EOMONTH(N$4,0))*('Comp.'!$E$5:$E$484))</f>
        <v>0</v>
      </c>
      <c r="O118" s="12">
        <f t="shared" si="16"/>
        <v>0</v>
      </c>
      <c r="P118" s="95">
        <f t="shared" si="15"/>
        <v>0</v>
      </c>
    </row>
    <row r="119" spans="1:16" ht="23.25" customHeight="1" x14ac:dyDescent="0.25">
      <c r="A119" s="40" t="s">
        <v>442</v>
      </c>
      <c r="B119" s="60" t="s">
        <v>447</v>
      </c>
      <c r="C119" s="11">
        <f>SUMPRODUCT((Diário!$E$4:$E$941='Analítico Cp.'!$B119)*(Diário!$C$4:$C$941&gt;=C$4)*(Diário!$C$4:$C$941&lt;=EOMONTH(C$4,0))*(Diário!$F$4:$F$941))
+SUMPRODUCT(('Comp.'!$D$5:$D$484=$B119)*('Comp.'!$B$5:$B$484&gt;=C$4)*('Comp.'!$B$5:$B$484&lt;=EOMONTH(C$4,0))*('Comp.'!$E$5:$E$484))</f>
        <v>0</v>
      </c>
      <c r="D119" s="11">
        <f>SUMPRODUCT((Diário!$E$4:$E$941='Analítico Cp.'!$B119)*(Diário!$C$4:$C$941&gt;=D$4)*(Diário!$C$4:$C$941&lt;=EOMONTH(D$4,0))*(Diário!$F$4:$F$941))
+SUMPRODUCT(('Comp.'!$D$5:$D$484=$B119)*('Comp.'!$B$5:$B$484&gt;=D$4)*('Comp.'!$B$5:$B$484&lt;=EOMONTH(D$4,0))*('Comp.'!$E$5:$E$484))</f>
        <v>0</v>
      </c>
      <c r="E119" s="11">
        <f>SUMPRODUCT((Diário!$E$4:$E$941='Analítico Cp.'!$B119)*(Diário!$C$4:$C$941&gt;=E$4)*(Diário!$C$4:$C$941&lt;=EOMONTH(E$4,0))*(Diário!$F$4:$F$941))
+SUMPRODUCT(('Comp.'!$D$5:$D$484=$B119)*('Comp.'!$B$5:$B$484&gt;=E$4)*('Comp.'!$B$5:$B$484&lt;=EOMONTH(E$4,0))*('Comp.'!$E$5:$E$484))</f>
        <v>0</v>
      </c>
      <c r="F119" s="11">
        <f>SUMPRODUCT((Diário!$E$4:$E$941='Analítico Cp.'!$B119)*(Diário!$C$4:$C$941&gt;=F$4)*(Diário!$C$4:$C$941&lt;=EOMONTH(F$4,0))*(Diário!$F$4:$F$941))
+SUMPRODUCT(('Comp.'!$D$5:$D$484=$B119)*('Comp.'!$B$5:$B$484&gt;=F$4)*('Comp.'!$B$5:$B$484&lt;=EOMONTH(F$4,0))*('Comp.'!$E$5:$E$484))</f>
        <v>0</v>
      </c>
      <c r="G119" s="11">
        <f>SUMPRODUCT((Diário!$E$4:$E$941='Analítico Cp.'!$B119)*(Diário!$C$4:$C$941&gt;=G$4)*(Diário!$C$4:$C$941&lt;=EOMONTH(G$4,0))*(Diário!$F$4:$F$941))
+SUMPRODUCT(('Comp.'!$D$5:$D$484=$B119)*('Comp.'!$B$5:$B$484&gt;=G$4)*('Comp.'!$B$5:$B$484&lt;=EOMONTH(G$4,0))*('Comp.'!$E$5:$E$484))</f>
        <v>0</v>
      </c>
      <c r="H119" s="11">
        <f>SUMPRODUCT((Diário!$E$4:$E$941='Analítico Cp.'!$B119)*(Diário!$C$4:$C$941&gt;=H$4)*(Diário!$C$4:$C$941&lt;=EOMONTH(H$4,0))*(Diário!$F$4:$F$941))
+SUMPRODUCT(('Comp.'!$D$5:$D$484=$B119)*('Comp.'!$B$5:$B$484&gt;=H$4)*('Comp.'!$B$5:$B$484&lt;=EOMONTH(H$4,0))*('Comp.'!$E$5:$E$484))</f>
        <v>0</v>
      </c>
      <c r="I119" s="11">
        <f>SUMPRODUCT((Diário!$E$4:$E$941='Analítico Cp.'!$B119)*(Diário!$C$4:$C$941&gt;=I$4)*(Diário!$C$4:$C$941&lt;=EOMONTH(I$4,0))*(Diário!$F$4:$F$941))
+SUMPRODUCT(('Comp.'!$D$5:$D$484=$B119)*('Comp.'!$B$5:$B$484&gt;=I$4)*('Comp.'!$B$5:$B$484&lt;=EOMONTH(I$4,0))*('Comp.'!$E$5:$E$484))</f>
        <v>0</v>
      </c>
      <c r="J119" s="11">
        <f>SUMPRODUCT((Diário!$E$4:$E$941='Analítico Cp.'!$B119)*(Diário!$C$4:$C$941&gt;=J$4)*(Diário!$C$4:$C$941&lt;=EOMONTH(J$4,0))*(Diário!$F$4:$F$941))
+SUMPRODUCT(('Comp.'!$D$5:$D$484=$B119)*('Comp.'!$B$5:$B$484&gt;=J$4)*('Comp.'!$B$5:$B$484&lt;=EOMONTH(J$4,0))*('Comp.'!$E$5:$E$484))</f>
        <v>0</v>
      </c>
      <c r="K119" s="11">
        <f>SUMPRODUCT((Diário!$E$4:$E$941='Analítico Cp.'!$B119)*(Diário!$C$4:$C$941&gt;=K$4)*(Diário!$C$4:$C$941&lt;=EOMONTH(K$4,0))*(Diário!$F$4:$F$941))
+SUMPRODUCT(('Comp.'!$D$5:$D$484=$B119)*('Comp.'!$B$5:$B$484&gt;=K$4)*('Comp.'!$B$5:$B$484&lt;=EOMONTH(K$4,0))*('Comp.'!$E$5:$E$484))</f>
        <v>0</v>
      </c>
      <c r="L119" s="11">
        <f>SUMPRODUCT((Diário!$E$4:$E$941='Analítico Cp.'!$B119)*(Diário!$C$4:$C$941&gt;=L$4)*(Diário!$C$4:$C$941&lt;=EOMONTH(L$4,0))*(Diário!$F$4:$F$941))
+SUMPRODUCT(('Comp.'!$D$5:$D$484=$B119)*('Comp.'!$B$5:$B$484&gt;=L$4)*('Comp.'!$B$5:$B$484&lt;=EOMONTH(L$4,0))*('Comp.'!$E$5:$E$484))</f>
        <v>0</v>
      </c>
      <c r="M119" s="11">
        <f>SUMPRODUCT((Diário!$E$4:$E$941='Analítico Cp.'!$B119)*(Diário!$C$4:$C$941&gt;=M$4)*(Diário!$C$4:$C$941&lt;=EOMONTH(M$4,0))*(Diário!$F$4:$F$941))
+SUMPRODUCT(('Comp.'!$D$5:$D$484=$B119)*('Comp.'!$B$5:$B$484&gt;=M$4)*('Comp.'!$B$5:$B$484&lt;=EOMONTH(M$4,0))*('Comp.'!$E$5:$E$484))</f>
        <v>0</v>
      </c>
      <c r="N119" s="11">
        <f>SUMPRODUCT((Diário!$E$4:$E$941='Analítico Cp.'!$B119)*(Diário!$C$4:$C$941&gt;=N$4)*(Diário!$C$4:$C$941&lt;=EOMONTH(N$4,0))*(Diário!$F$4:$F$941))
+SUMPRODUCT(('Comp.'!$D$5:$D$484=$B119)*('Comp.'!$B$5:$B$484&gt;=N$4)*('Comp.'!$B$5:$B$484&lt;=EOMONTH(N$4,0))*('Comp.'!$E$5:$E$484))</f>
        <v>0</v>
      </c>
      <c r="O119" s="12">
        <f t="shared" si="16"/>
        <v>0</v>
      </c>
      <c r="P119" s="95">
        <f t="shared" si="15"/>
        <v>0</v>
      </c>
    </row>
    <row r="120" spans="1:16" ht="23.25" customHeight="1" x14ac:dyDescent="0.25">
      <c r="A120" s="40" t="s">
        <v>443</v>
      </c>
      <c r="B120" s="60" t="s">
        <v>265</v>
      </c>
      <c r="C120" s="11">
        <f>SUMPRODUCT((Diário!$E$4:$E$941='Analítico Cp.'!$B120)*(Diário!$C$4:$C$941&gt;=C$4)*(Diário!$C$4:$C$941&lt;=EOMONTH(C$4,0))*(Diário!$F$4:$F$941))
+SUMPRODUCT(('Comp.'!$D$5:$D$484=$B120)*('Comp.'!$B$5:$B$484&gt;=C$4)*('Comp.'!$B$5:$B$484&lt;=EOMONTH(C$4,0))*('Comp.'!$E$5:$E$484))</f>
        <v>0</v>
      </c>
      <c r="D120" s="11">
        <f>SUMPRODUCT((Diário!$E$4:$E$941='Analítico Cp.'!$B120)*(Diário!$C$4:$C$941&gt;=D$4)*(Diário!$C$4:$C$941&lt;=EOMONTH(D$4,0))*(Diário!$F$4:$F$941))
+SUMPRODUCT(('Comp.'!$D$5:$D$484=$B120)*('Comp.'!$B$5:$B$484&gt;=D$4)*('Comp.'!$B$5:$B$484&lt;=EOMONTH(D$4,0))*('Comp.'!$E$5:$E$484))</f>
        <v>0</v>
      </c>
      <c r="E120" s="11">
        <f>SUMPRODUCT((Diário!$E$4:$E$941='Analítico Cp.'!$B120)*(Diário!$C$4:$C$941&gt;=E$4)*(Diário!$C$4:$C$941&lt;=EOMONTH(E$4,0))*(Diário!$F$4:$F$941))
+SUMPRODUCT(('Comp.'!$D$5:$D$484=$B120)*('Comp.'!$B$5:$B$484&gt;=E$4)*('Comp.'!$B$5:$B$484&lt;=EOMONTH(E$4,0))*('Comp.'!$E$5:$E$484))</f>
        <v>0</v>
      </c>
      <c r="F120" s="11">
        <f>SUMPRODUCT((Diário!$E$4:$E$941='Analítico Cp.'!$B120)*(Diário!$C$4:$C$941&gt;=F$4)*(Diário!$C$4:$C$941&lt;=EOMONTH(F$4,0))*(Diário!$F$4:$F$941))
+SUMPRODUCT(('Comp.'!$D$5:$D$484=$B120)*('Comp.'!$B$5:$B$484&gt;=F$4)*('Comp.'!$B$5:$B$484&lt;=EOMONTH(F$4,0))*('Comp.'!$E$5:$E$484))</f>
        <v>403769.7</v>
      </c>
      <c r="G120" s="11">
        <f>SUMPRODUCT((Diário!$E$4:$E$941='Analítico Cp.'!$B120)*(Diário!$C$4:$C$941&gt;=G$4)*(Diário!$C$4:$C$941&lt;=EOMONTH(G$4,0))*(Diário!$F$4:$F$941))
+SUMPRODUCT(('Comp.'!$D$5:$D$484=$B120)*('Comp.'!$B$5:$B$484&gt;=G$4)*('Comp.'!$B$5:$B$484&lt;=EOMONTH(G$4,0))*('Comp.'!$E$5:$E$484))</f>
        <v>0</v>
      </c>
      <c r="H120" s="11">
        <f>SUMPRODUCT((Diário!$E$4:$E$941='Analítico Cp.'!$B120)*(Diário!$C$4:$C$941&gt;=H$4)*(Diário!$C$4:$C$941&lt;=EOMONTH(H$4,0))*(Diário!$F$4:$F$941))
+SUMPRODUCT(('Comp.'!$D$5:$D$484=$B120)*('Comp.'!$B$5:$B$484&gt;=H$4)*('Comp.'!$B$5:$B$484&lt;=EOMONTH(H$4,0))*('Comp.'!$E$5:$E$484))</f>
        <v>0</v>
      </c>
      <c r="I120" s="11">
        <f>SUMPRODUCT((Diário!$E$4:$E$941='Analítico Cp.'!$B120)*(Diário!$C$4:$C$941&gt;=I$4)*(Diário!$C$4:$C$941&lt;=EOMONTH(I$4,0))*(Diário!$F$4:$F$941))
+SUMPRODUCT(('Comp.'!$D$5:$D$484=$B120)*('Comp.'!$B$5:$B$484&gt;=I$4)*('Comp.'!$B$5:$B$484&lt;=EOMONTH(I$4,0))*('Comp.'!$E$5:$E$484))</f>
        <v>0</v>
      </c>
      <c r="J120" s="11">
        <f>SUMPRODUCT((Diário!$E$4:$E$941='Analítico Cp.'!$B120)*(Diário!$C$4:$C$941&gt;=J$4)*(Diário!$C$4:$C$941&lt;=EOMONTH(J$4,0))*(Diário!$F$4:$F$941))
+SUMPRODUCT(('Comp.'!$D$5:$D$484=$B120)*('Comp.'!$B$5:$B$484&gt;=J$4)*('Comp.'!$B$5:$B$484&lt;=EOMONTH(J$4,0))*('Comp.'!$E$5:$E$484))</f>
        <v>0</v>
      </c>
      <c r="K120" s="11">
        <f>SUMPRODUCT((Diário!$E$4:$E$941='Analítico Cp.'!$B120)*(Diário!$C$4:$C$941&gt;=K$4)*(Diário!$C$4:$C$941&lt;=EOMONTH(K$4,0))*(Diário!$F$4:$F$941))
+SUMPRODUCT(('Comp.'!$D$5:$D$484=$B120)*('Comp.'!$B$5:$B$484&gt;=K$4)*('Comp.'!$B$5:$B$484&lt;=EOMONTH(K$4,0))*('Comp.'!$E$5:$E$484))</f>
        <v>0</v>
      </c>
      <c r="L120" s="11">
        <f>SUMPRODUCT((Diário!$E$4:$E$941='Analítico Cp.'!$B120)*(Diário!$C$4:$C$941&gt;=L$4)*(Diário!$C$4:$C$941&lt;=EOMONTH(L$4,0))*(Diário!$F$4:$F$941))
+SUMPRODUCT(('Comp.'!$D$5:$D$484=$B120)*('Comp.'!$B$5:$B$484&gt;=L$4)*('Comp.'!$B$5:$B$484&lt;=EOMONTH(L$4,0))*('Comp.'!$E$5:$E$484))</f>
        <v>0</v>
      </c>
      <c r="M120" s="11">
        <f>SUMPRODUCT((Diário!$E$4:$E$941='Analítico Cp.'!$B120)*(Diário!$C$4:$C$941&gt;=M$4)*(Diário!$C$4:$C$941&lt;=EOMONTH(M$4,0))*(Diário!$F$4:$F$941))
+SUMPRODUCT(('Comp.'!$D$5:$D$484=$B120)*('Comp.'!$B$5:$B$484&gt;=M$4)*('Comp.'!$B$5:$B$484&lt;=EOMONTH(M$4,0))*('Comp.'!$E$5:$E$484))</f>
        <v>0</v>
      </c>
      <c r="N120" s="11">
        <f>SUMPRODUCT((Diário!$E$4:$E$941='Analítico Cp.'!$B120)*(Diário!$C$4:$C$941&gt;=N$4)*(Diário!$C$4:$C$941&lt;=EOMONTH(N$4,0))*(Diário!$F$4:$F$941))
+SUMPRODUCT(('Comp.'!$D$5:$D$484=$B120)*('Comp.'!$B$5:$B$484&gt;=N$4)*('Comp.'!$B$5:$B$484&lt;=EOMONTH(N$4,0))*('Comp.'!$E$5:$E$484))</f>
        <v>0</v>
      </c>
      <c r="O120" s="12">
        <f t="shared" si="16"/>
        <v>403769.7</v>
      </c>
      <c r="P120" s="95">
        <f t="shared" si="15"/>
        <v>0.65240340311912948</v>
      </c>
    </row>
    <row r="121" spans="1:16" ht="23.25" customHeight="1" thickBot="1" x14ac:dyDescent="0.3">
      <c r="A121" s="230"/>
      <c r="B121" s="231" t="s">
        <v>344</v>
      </c>
      <c r="C121" s="248">
        <f t="shared" ref="C121:O121" si="17">SUBTOTAL(109,C57:C120)</f>
        <v>0</v>
      </c>
      <c r="D121" s="248">
        <f t="shared" si="17"/>
        <v>0</v>
      </c>
      <c r="E121" s="248">
        <f t="shared" si="17"/>
        <v>0</v>
      </c>
      <c r="F121" s="248">
        <f t="shared" si="17"/>
        <v>403769.7</v>
      </c>
      <c r="G121" s="248">
        <f t="shared" si="17"/>
        <v>0</v>
      </c>
      <c r="H121" s="248">
        <f t="shared" si="17"/>
        <v>0</v>
      </c>
      <c r="I121" s="248">
        <f t="shared" si="17"/>
        <v>0</v>
      </c>
      <c r="J121" s="248">
        <f t="shared" si="17"/>
        <v>0</v>
      </c>
      <c r="K121" s="248">
        <f t="shared" si="17"/>
        <v>0</v>
      </c>
      <c r="L121" s="248">
        <f t="shared" si="17"/>
        <v>0</v>
      </c>
      <c r="M121" s="248">
        <f t="shared" si="17"/>
        <v>0</v>
      </c>
      <c r="N121" s="248">
        <f t="shared" si="17"/>
        <v>0</v>
      </c>
      <c r="O121" s="248">
        <f t="shared" si="17"/>
        <v>403769.7</v>
      </c>
      <c r="P121" s="232">
        <f t="shared" ref="P121" si="18">IF($O$139=0,0,O121/$O$139)</f>
        <v>0.65240340311912948</v>
      </c>
    </row>
    <row r="122" spans="1:16" ht="23.25" customHeight="1" thickBot="1" x14ac:dyDescent="0.3">
      <c r="A122" s="226" t="s">
        <v>38</v>
      </c>
      <c r="B122" s="211" t="s">
        <v>130</v>
      </c>
      <c r="C122" s="247"/>
      <c r="D122" s="247"/>
      <c r="E122" s="247"/>
      <c r="F122" s="247"/>
      <c r="G122" s="247"/>
      <c r="H122" s="247"/>
      <c r="I122" s="247"/>
      <c r="J122" s="247"/>
      <c r="K122" s="247"/>
      <c r="L122" s="247"/>
      <c r="M122" s="247"/>
      <c r="N122" s="247"/>
      <c r="O122" s="247"/>
      <c r="P122" s="193"/>
    </row>
    <row r="123" spans="1:16" ht="23.25" customHeight="1" x14ac:dyDescent="0.25">
      <c r="A123" s="40" t="s">
        <v>29</v>
      </c>
      <c r="B123" s="38" t="s">
        <v>212</v>
      </c>
      <c r="C123" s="11">
        <f>SUMPRODUCT((Diário!$E$4:$E$941='Analítico Cp.'!$B123)*(Diário!$C$4:$C$941&gt;=C$4)*(Diário!$C$4:$C$941&lt;=EOMONTH(C$4,0))*(Diário!$F$4:$F$941))
+SUMPRODUCT(('Comp.'!$D$5:$D$484=$B123)*('Comp.'!$B$5:$B$484&gt;=C$4)*('Comp.'!$B$5:$B$484&lt;=EOMONTH(C$4,0))*('Comp.'!$E$5:$E$484))</f>
        <v>0</v>
      </c>
      <c r="D123" s="11">
        <f>SUMPRODUCT((Diário!$E$4:$E$941='Analítico Cp.'!$B123)*(Diário!$C$4:$C$941&gt;=D$4)*(Diário!$C$4:$C$941&lt;=EOMONTH(D$4,0))*(Diário!$F$4:$F$941))
+SUMPRODUCT(('Comp.'!$D$5:$D$484=$B123)*('Comp.'!$B$5:$B$484&gt;=D$4)*('Comp.'!$B$5:$B$484&lt;=EOMONTH(D$4,0))*('Comp.'!$E$5:$E$484))</f>
        <v>0</v>
      </c>
      <c r="E123" s="11">
        <f>SUMPRODUCT((Diário!$E$4:$E$941='Analítico Cp.'!$B123)*(Diário!$C$4:$C$941&gt;=E$4)*(Diário!$C$4:$C$941&lt;=EOMONTH(E$4,0))*(Diário!$F$4:$F$941))
+SUMPRODUCT(('Comp.'!$D$5:$D$484=$B123)*('Comp.'!$B$5:$B$484&gt;=E$4)*('Comp.'!$B$5:$B$484&lt;=EOMONTH(E$4,0))*('Comp.'!$E$5:$E$484))</f>
        <v>0</v>
      </c>
      <c r="F123" s="11">
        <f>SUMPRODUCT((Diário!$E$4:$E$941='Analítico Cp.'!$B123)*(Diário!$C$4:$C$941&gt;=F$4)*(Diário!$C$4:$C$941&lt;=EOMONTH(F$4,0))*(Diário!$F$4:$F$941))
+SUMPRODUCT(('Comp.'!$D$5:$D$484=$B123)*('Comp.'!$B$5:$B$484&gt;=F$4)*('Comp.'!$B$5:$B$484&lt;=EOMONTH(F$4,0))*('Comp.'!$E$5:$E$484))</f>
        <v>0</v>
      </c>
      <c r="G123" s="11">
        <f>SUMPRODUCT((Diário!$E$4:$E$941='Analítico Cp.'!$B123)*(Diário!$C$4:$C$941&gt;=G$4)*(Diário!$C$4:$C$941&lt;=EOMONTH(G$4,0))*(Diário!$F$4:$F$941))
+SUMPRODUCT(('Comp.'!$D$5:$D$484=$B123)*('Comp.'!$B$5:$B$484&gt;=G$4)*('Comp.'!$B$5:$B$484&lt;=EOMONTH(G$4,0))*('Comp.'!$E$5:$E$484))</f>
        <v>0</v>
      </c>
      <c r="H123" s="11">
        <f>SUMPRODUCT((Diário!$E$4:$E$941='Analítico Cp.'!$B123)*(Diário!$C$4:$C$941&gt;=H$4)*(Diário!$C$4:$C$941&lt;=EOMONTH(H$4,0))*(Diário!$F$4:$F$941))
+SUMPRODUCT(('Comp.'!$D$5:$D$484=$B123)*('Comp.'!$B$5:$B$484&gt;=H$4)*('Comp.'!$B$5:$B$484&lt;=EOMONTH(H$4,0))*('Comp.'!$E$5:$E$484))</f>
        <v>0</v>
      </c>
      <c r="I123" s="11">
        <f>SUMPRODUCT((Diário!$E$4:$E$941='Analítico Cp.'!$B123)*(Diário!$C$4:$C$941&gt;=I$4)*(Diário!$C$4:$C$941&lt;=EOMONTH(I$4,0))*(Diário!$F$4:$F$941))
+SUMPRODUCT(('Comp.'!$D$5:$D$484=$B123)*('Comp.'!$B$5:$B$484&gt;=I$4)*('Comp.'!$B$5:$B$484&lt;=EOMONTH(I$4,0))*('Comp.'!$E$5:$E$484))</f>
        <v>0</v>
      </c>
      <c r="J123" s="11">
        <f>SUMPRODUCT((Diário!$E$4:$E$941='Analítico Cp.'!$B123)*(Diário!$C$4:$C$941&gt;=J$4)*(Diário!$C$4:$C$941&lt;=EOMONTH(J$4,0))*(Diário!$F$4:$F$941))
+SUMPRODUCT(('Comp.'!$D$5:$D$484=$B123)*('Comp.'!$B$5:$B$484&gt;=J$4)*('Comp.'!$B$5:$B$484&lt;=EOMONTH(J$4,0))*('Comp.'!$E$5:$E$484))</f>
        <v>0</v>
      </c>
      <c r="K123" s="11">
        <f>SUMPRODUCT((Diário!$E$4:$E$941='Analítico Cp.'!$B123)*(Diário!$C$4:$C$941&gt;=K$4)*(Diário!$C$4:$C$941&lt;=EOMONTH(K$4,0))*(Diário!$F$4:$F$941))
+SUMPRODUCT(('Comp.'!$D$5:$D$484=$B123)*('Comp.'!$B$5:$B$484&gt;=K$4)*('Comp.'!$B$5:$B$484&lt;=EOMONTH(K$4,0))*('Comp.'!$E$5:$E$484))</f>
        <v>0</v>
      </c>
      <c r="L123" s="11">
        <f>SUMPRODUCT((Diário!$E$4:$E$941='Analítico Cp.'!$B123)*(Diário!$C$4:$C$941&gt;=L$4)*(Diário!$C$4:$C$941&lt;=EOMONTH(L$4,0))*(Diário!$F$4:$F$941))
+SUMPRODUCT(('Comp.'!$D$5:$D$484=$B123)*('Comp.'!$B$5:$B$484&gt;=L$4)*('Comp.'!$B$5:$B$484&lt;=EOMONTH(L$4,0))*('Comp.'!$E$5:$E$484))</f>
        <v>0</v>
      </c>
      <c r="M123" s="11">
        <f>SUMPRODUCT((Diário!$E$4:$E$941='Analítico Cp.'!$B123)*(Diário!$C$4:$C$941&gt;=M$4)*(Diário!$C$4:$C$941&lt;=EOMONTH(M$4,0))*(Diário!$F$4:$F$941))
+SUMPRODUCT(('Comp.'!$D$5:$D$484=$B123)*('Comp.'!$B$5:$B$484&gt;=M$4)*('Comp.'!$B$5:$B$484&lt;=EOMONTH(M$4,0))*('Comp.'!$E$5:$E$484))</f>
        <v>0</v>
      </c>
      <c r="N123" s="11">
        <f>SUMPRODUCT((Diário!$E$4:$E$941='Analítico Cp.'!$B123)*(Diário!$C$4:$C$941&gt;=N$4)*(Diário!$C$4:$C$941&lt;=EOMONTH(N$4,0))*(Diário!$F$4:$F$941))
+SUMPRODUCT(('Comp.'!$D$5:$D$484=$B123)*('Comp.'!$B$5:$B$484&gt;=N$4)*('Comp.'!$B$5:$B$484&lt;=EOMONTH(N$4,0))*('Comp.'!$E$5:$E$484))</f>
        <v>0</v>
      </c>
      <c r="O123" s="12">
        <f t="shared" ref="O123:O138" si="19">SUM(C123:N123)</f>
        <v>0</v>
      </c>
      <c r="P123" s="95">
        <f t="shared" ref="P123:P139" si="20">IF($O$139=0,0,O123/$O$139)</f>
        <v>0</v>
      </c>
    </row>
    <row r="124" spans="1:16" ht="23.25" customHeight="1" x14ac:dyDescent="0.25">
      <c r="A124" s="40" t="s">
        <v>23</v>
      </c>
      <c r="B124" s="38" t="s">
        <v>206</v>
      </c>
      <c r="C124" s="11">
        <f>SUMPRODUCT((Diário!$E$4:$E$941='Analítico Cp.'!$B124)*(Diário!$C$4:$C$941&gt;=C$4)*(Diário!$C$4:$C$941&lt;=EOMONTH(C$4,0))*(Diário!$F$4:$F$941))
+SUMPRODUCT(('Comp.'!$D$5:$D$484=$B124)*('Comp.'!$B$5:$B$484&gt;=C$4)*('Comp.'!$B$5:$B$484&lt;=EOMONTH(C$4,0))*('Comp.'!$E$5:$E$484))</f>
        <v>0</v>
      </c>
      <c r="D124" s="11">
        <f>SUMPRODUCT((Diário!$E$4:$E$941='Analítico Cp.'!$B124)*(Diário!$C$4:$C$941&gt;=D$4)*(Diário!$C$4:$C$941&lt;=EOMONTH(D$4,0))*(Diário!$F$4:$F$941))
+SUMPRODUCT(('Comp.'!$D$5:$D$484=$B124)*('Comp.'!$B$5:$B$484&gt;=D$4)*('Comp.'!$B$5:$B$484&lt;=EOMONTH(D$4,0))*('Comp.'!$E$5:$E$484))</f>
        <v>0</v>
      </c>
      <c r="E124" s="11">
        <f>SUMPRODUCT((Diário!$E$4:$E$941='Analítico Cp.'!$B124)*(Diário!$C$4:$C$941&gt;=E$4)*(Diário!$C$4:$C$941&lt;=EOMONTH(E$4,0))*(Diário!$F$4:$F$941))
+SUMPRODUCT(('Comp.'!$D$5:$D$484=$B124)*('Comp.'!$B$5:$B$484&gt;=E$4)*('Comp.'!$B$5:$B$484&lt;=EOMONTH(E$4,0))*('Comp.'!$E$5:$E$484))</f>
        <v>0</v>
      </c>
      <c r="F124" s="11">
        <f>SUMPRODUCT((Diário!$E$4:$E$941='Analítico Cp.'!$B124)*(Diário!$C$4:$C$941&gt;=F$4)*(Diário!$C$4:$C$941&lt;=EOMONTH(F$4,0))*(Diário!$F$4:$F$941))
+SUMPRODUCT(('Comp.'!$D$5:$D$484=$B124)*('Comp.'!$B$5:$B$484&gt;=F$4)*('Comp.'!$B$5:$B$484&lt;=EOMONTH(F$4,0))*('Comp.'!$E$5:$E$484))</f>
        <v>0</v>
      </c>
      <c r="G124" s="11">
        <f>SUMPRODUCT((Diário!$E$4:$E$941='Analítico Cp.'!$B124)*(Diário!$C$4:$C$941&gt;=G$4)*(Diário!$C$4:$C$941&lt;=EOMONTH(G$4,0))*(Diário!$F$4:$F$941))
+SUMPRODUCT(('Comp.'!$D$5:$D$484=$B124)*('Comp.'!$B$5:$B$484&gt;=G$4)*('Comp.'!$B$5:$B$484&lt;=EOMONTH(G$4,0))*('Comp.'!$E$5:$E$484))</f>
        <v>0</v>
      </c>
      <c r="H124" s="11">
        <f>SUMPRODUCT((Diário!$E$4:$E$941='Analítico Cp.'!$B124)*(Diário!$C$4:$C$941&gt;=H$4)*(Diário!$C$4:$C$941&lt;=EOMONTH(H$4,0))*(Diário!$F$4:$F$941))
+SUMPRODUCT(('Comp.'!$D$5:$D$484=$B124)*('Comp.'!$B$5:$B$484&gt;=H$4)*('Comp.'!$B$5:$B$484&lt;=EOMONTH(H$4,0))*('Comp.'!$E$5:$E$484))</f>
        <v>0</v>
      </c>
      <c r="I124" s="11">
        <f>SUMPRODUCT((Diário!$E$4:$E$941='Analítico Cp.'!$B124)*(Diário!$C$4:$C$941&gt;=I$4)*(Diário!$C$4:$C$941&lt;=EOMONTH(I$4,0))*(Diário!$F$4:$F$941))
+SUMPRODUCT(('Comp.'!$D$5:$D$484=$B124)*('Comp.'!$B$5:$B$484&gt;=I$4)*('Comp.'!$B$5:$B$484&lt;=EOMONTH(I$4,0))*('Comp.'!$E$5:$E$484))</f>
        <v>0</v>
      </c>
      <c r="J124" s="11">
        <f>SUMPRODUCT((Diário!$E$4:$E$941='Analítico Cp.'!$B124)*(Diário!$C$4:$C$941&gt;=J$4)*(Diário!$C$4:$C$941&lt;=EOMONTH(J$4,0))*(Diário!$F$4:$F$941))
+SUMPRODUCT(('Comp.'!$D$5:$D$484=$B124)*('Comp.'!$B$5:$B$484&gt;=J$4)*('Comp.'!$B$5:$B$484&lt;=EOMONTH(J$4,0))*('Comp.'!$E$5:$E$484))</f>
        <v>0</v>
      </c>
      <c r="K124" s="11">
        <f>SUMPRODUCT((Diário!$E$4:$E$941='Analítico Cp.'!$B124)*(Diário!$C$4:$C$941&gt;=K$4)*(Diário!$C$4:$C$941&lt;=EOMONTH(K$4,0))*(Diário!$F$4:$F$941))
+SUMPRODUCT(('Comp.'!$D$5:$D$484=$B124)*('Comp.'!$B$5:$B$484&gt;=K$4)*('Comp.'!$B$5:$B$484&lt;=EOMONTH(K$4,0))*('Comp.'!$E$5:$E$484))</f>
        <v>0</v>
      </c>
      <c r="L124" s="11">
        <f>SUMPRODUCT((Diário!$E$4:$E$941='Analítico Cp.'!$B124)*(Diário!$C$4:$C$941&gt;=L$4)*(Diário!$C$4:$C$941&lt;=EOMONTH(L$4,0))*(Diário!$F$4:$F$941))
+SUMPRODUCT(('Comp.'!$D$5:$D$484=$B124)*('Comp.'!$B$5:$B$484&gt;=L$4)*('Comp.'!$B$5:$B$484&lt;=EOMONTH(L$4,0))*('Comp.'!$E$5:$E$484))</f>
        <v>0</v>
      </c>
      <c r="M124" s="11">
        <f>SUMPRODUCT((Diário!$E$4:$E$941='Analítico Cp.'!$B124)*(Diário!$C$4:$C$941&gt;=M$4)*(Diário!$C$4:$C$941&lt;=EOMONTH(M$4,0))*(Diário!$F$4:$F$941))
+SUMPRODUCT(('Comp.'!$D$5:$D$484=$B124)*('Comp.'!$B$5:$B$484&gt;=M$4)*('Comp.'!$B$5:$B$484&lt;=EOMONTH(M$4,0))*('Comp.'!$E$5:$E$484))</f>
        <v>0</v>
      </c>
      <c r="N124" s="11">
        <f>SUMPRODUCT((Diário!$E$4:$E$941='Analítico Cp.'!$B124)*(Diário!$C$4:$C$941&gt;=N$4)*(Diário!$C$4:$C$941&lt;=EOMONTH(N$4,0))*(Diário!$F$4:$F$941))
+SUMPRODUCT(('Comp.'!$D$5:$D$484=$B124)*('Comp.'!$B$5:$B$484&gt;=N$4)*('Comp.'!$B$5:$B$484&lt;=EOMONTH(N$4,0))*('Comp.'!$E$5:$E$484))</f>
        <v>0</v>
      </c>
      <c r="O124" s="12">
        <f t="shared" si="19"/>
        <v>0</v>
      </c>
      <c r="P124" s="95">
        <f t="shared" si="20"/>
        <v>0</v>
      </c>
    </row>
    <row r="125" spans="1:16" ht="23.25" customHeight="1" x14ac:dyDescent="0.25">
      <c r="A125" s="40" t="s">
        <v>24</v>
      </c>
      <c r="B125" s="38" t="s">
        <v>207</v>
      </c>
      <c r="C125" s="11">
        <f>SUMPRODUCT((Diário!$E$4:$E$941='Analítico Cp.'!$B125)*(Diário!$C$4:$C$941&gt;=C$4)*(Diário!$C$4:$C$941&lt;=EOMONTH(C$4,0))*(Diário!$F$4:$F$941))
+SUMPRODUCT(('Comp.'!$D$5:$D$484=$B125)*('Comp.'!$B$5:$B$484&gt;=C$4)*('Comp.'!$B$5:$B$484&lt;=EOMONTH(C$4,0))*('Comp.'!$E$5:$E$484))</f>
        <v>0</v>
      </c>
      <c r="D125" s="11">
        <f>SUMPRODUCT((Diário!$E$4:$E$941='Analítico Cp.'!$B125)*(Diário!$C$4:$C$941&gt;=D$4)*(Diário!$C$4:$C$941&lt;=EOMONTH(D$4,0))*(Diário!$F$4:$F$941))
+SUMPRODUCT(('Comp.'!$D$5:$D$484=$B125)*('Comp.'!$B$5:$B$484&gt;=D$4)*('Comp.'!$B$5:$B$484&lt;=EOMONTH(D$4,0))*('Comp.'!$E$5:$E$484))</f>
        <v>0</v>
      </c>
      <c r="E125" s="11">
        <f>SUMPRODUCT((Diário!$E$4:$E$941='Analítico Cp.'!$B125)*(Diário!$C$4:$C$941&gt;=E$4)*(Diário!$C$4:$C$941&lt;=EOMONTH(E$4,0))*(Diário!$F$4:$F$941))
+SUMPRODUCT(('Comp.'!$D$5:$D$484=$B125)*('Comp.'!$B$5:$B$484&gt;=E$4)*('Comp.'!$B$5:$B$484&lt;=EOMONTH(E$4,0))*('Comp.'!$E$5:$E$484))</f>
        <v>0</v>
      </c>
      <c r="F125" s="11">
        <f>SUMPRODUCT((Diário!$E$4:$E$941='Analítico Cp.'!$B125)*(Diário!$C$4:$C$941&gt;=F$4)*(Diário!$C$4:$C$941&lt;=EOMONTH(F$4,0))*(Diário!$F$4:$F$941))
+SUMPRODUCT(('Comp.'!$D$5:$D$484=$B125)*('Comp.'!$B$5:$B$484&gt;=F$4)*('Comp.'!$B$5:$B$484&lt;=EOMONTH(F$4,0))*('Comp.'!$E$5:$E$484))</f>
        <v>0</v>
      </c>
      <c r="G125" s="11">
        <f>SUMPRODUCT((Diário!$E$4:$E$941='Analítico Cp.'!$B125)*(Diário!$C$4:$C$941&gt;=G$4)*(Diário!$C$4:$C$941&lt;=EOMONTH(G$4,0))*(Diário!$F$4:$F$941))
+SUMPRODUCT(('Comp.'!$D$5:$D$484=$B125)*('Comp.'!$B$5:$B$484&gt;=G$4)*('Comp.'!$B$5:$B$484&lt;=EOMONTH(G$4,0))*('Comp.'!$E$5:$E$484))</f>
        <v>0</v>
      </c>
      <c r="H125" s="11">
        <f>SUMPRODUCT((Diário!$E$4:$E$941='Analítico Cp.'!$B125)*(Diário!$C$4:$C$941&gt;=H$4)*(Diário!$C$4:$C$941&lt;=EOMONTH(H$4,0))*(Diário!$F$4:$F$941))
+SUMPRODUCT(('Comp.'!$D$5:$D$484=$B125)*('Comp.'!$B$5:$B$484&gt;=H$4)*('Comp.'!$B$5:$B$484&lt;=EOMONTH(H$4,0))*('Comp.'!$E$5:$E$484))</f>
        <v>0</v>
      </c>
      <c r="I125" s="11">
        <f>SUMPRODUCT((Diário!$E$4:$E$941='Analítico Cp.'!$B125)*(Diário!$C$4:$C$941&gt;=I$4)*(Diário!$C$4:$C$941&lt;=EOMONTH(I$4,0))*(Diário!$F$4:$F$941))
+SUMPRODUCT(('Comp.'!$D$5:$D$484=$B125)*('Comp.'!$B$5:$B$484&gt;=I$4)*('Comp.'!$B$5:$B$484&lt;=EOMONTH(I$4,0))*('Comp.'!$E$5:$E$484))</f>
        <v>0</v>
      </c>
      <c r="J125" s="11">
        <f>SUMPRODUCT((Diário!$E$4:$E$941='Analítico Cp.'!$B125)*(Diário!$C$4:$C$941&gt;=J$4)*(Diário!$C$4:$C$941&lt;=EOMONTH(J$4,0))*(Diário!$F$4:$F$941))
+SUMPRODUCT(('Comp.'!$D$5:$D$484=$B125)*('Comp.'!$B$5:$B$484&gt;=J$4)*('Comp.'!$B$5:$B$484&lt;=EOMONTH(J$4,0))*('Comp.'!$E$5:$E$484))</f>
        <v>0</v>
      </c>
      <c r="K125" s="11">
        <f>SUMPRODUCT((Diário!$E$4:$E$941='Analítico Cp.'!$B125)*(Diário!$C$4:$C$941&gt;=K$4)*(Diário!$C$4:$C$941&lt;=EOMONTH(K$4,0))*(Diário!$F$4:$F$941))
+SUMPRODUCT(('Comp.'!$D$5:$D$484=$B125)*('Comp.'!$B$5:$B$484&gt;=K$4)*('Comp.'!$B$5:$B$484&lt;=EOMONTH(K$4,0))*('Comp.'!$E$5:$E$484))</f>
        <v>0</v>
      </c>
      <c r="L125" s="11">
        <f>SUMPRODUCT((Diário!$E$4:$E$941='Analítico Cp.'!$B125)*(Diário!$C$4:$C$941&gt;=L$4)*(Diário!$C$4:$C$941&lt;=EOMONTH(L$4,0))*(Diário!$F$4:$F$941))
+SUMPRODUCT(('Comp.'!$D$5:$D$484=$B125)*('Comp.'!$B$5:$B$484&gt;=L$4)*('Comp.'!$B$5:$B$484&lt;=EOMONTH(L$4,0))*('Comp.'!$E$5:$E$484))</f>
        <v>0</v>
      </c>
      <c r="M125" s="11">
        <f>SUMPRODUCT((Diário!$E$4:$E$941='Analítico Cp.'!$B125)*(Diário!$C$4:$C$941&gt;=M$4)*(Diário!$C$4:$C$941&lt;=EOMONTH(M$4,0))*(Diário!$F$4:$F$941))
+SUMPRODUCT(('Comp.'!$D$5:$D$484=$B125)*('Comp.'!$B$5:$B$484&gt;=M$4)*('Comp.'!$B$5:$B$484&lt;=EOMONTH(M$4,0))*('Comp.'!$E$5:$E$484))</f>
        <v>0</v>
      </c>
      <c r="N125" s="11">
        <f>SUMPRODUCT((Diário!$E$4:$E$941='Analítico Cp.'!$B125)*(Diário!$C$4:$C$941&gt;=N$4)*(Diário!$C$4:$C$941&lt;=EOMONTH(N$4,0))*(Diário!$F$4:$F$941))
+SUMPRODUCT(('Comp.'!$D$5:$D$484=$B125)*('Comp.'!$B$5:$B$484&gt;=N$4)*('Comp.'!$B$5:$B$484&lt;=EOMONTH(N$4,0))*('Comp.'!$E$5:$E$484))</f>
        <v>0</v>
      </c>
      <c r="O125" s="12">
        <f t="shared" si="19"/>
        <v>0</v>
      </c>
      <c r="P125" s="95">
        <f t="shared" si="20"/>
        <v>0</v>
      </c>
    </row>
    <row r="126" spans="1:16" ht="23.25" customHeight="1" x14ac:dyDescent="0.25">
      <c r="A126" s="40" t="s">
        <v>25</v>
      </c>
      <c r="B126" s="38" t="s">
        <v>209</v>
      </c>
      <c r="C126" s="11">
        <f>SUMPRODUCT((Diário!$E$4:$E$941='Analítico Cp.'!$B126)*(Diário!$C$4:$C$941&gt;=C$4)*(Diário!$C$4:$C$941&lt;=EOMONTH(C$4,0))*(Diário!$F$4:$F$941))
+SUMPRODUCT(('Comp.'!$D$5:$D$484=$B126)*('Comp.'!$B$5:$B$484&gt;=C$4)*('Comp.'!$B$5:$B$484&lt;=EOMONTH(C$4,0))*('Comp.'!$E$5:$E$484))</f>
        <v>0</v>
      </c>
      <c r="D126" s="11">
        <f>SUMPRODUCT((Diário!$E$4:$E$941='Analítico Cp.'!$B126)*(Diário!$C$4:$C$941&gt;=D$4)*(Diário!$C$4:$C$941&lt;=EOMONTH(D$4,0))*(Diário!$F$4:$F$941))
+SUMPRODUCT(('Comp.'!$D$5:$D$484=$B126)*('Comp.'!$B$5:$B$484&gt;=D$4)*('Comp.'!$B$5:$B$484&lt;=EOMONTH(D$4,0))*('Comp.'!$E$5:$E$484))</f>
        <v>0</v>
      </c>
      <c r="E126" s="11">
        <f>SUMPRODUCT((Diário!$E$4:$E$941='Analítico Cp.'!$B126)*(Diário!$C$4:$C$941&gt;=E$4)*(Diário!$C$4:$C$941&lt;=EOMONTH(E$4,0))*(Diário!$F$4:$F$941))
+SUMPRODUCT(('Comp.'!$D$5:$D$484=$B126)*('Comp.'!$B$5:$B$484&gt;=E$4)*('Comp.'!$B$5:$B$484&lt;=EOMONTH(E$4,0))*('Comp.'!$E$5:$E$484))</f>
        <v>0</v>
      </c>
      <c r="F126" s="11">
        <f>SUMPRODUCT((Diário!$E$4:$E$941='Analítico Cp.'!$B126)*(Diário!$C$4:$C$941&gt;=F$4)*(Diário!$C$4:$C$941&lt;=EOMONTH(F$4,0))*(Diário!$F$4:$F$941))
+SUMPRODUCT(('Comp.'!$D$5:$D$484=$B126)*('Comp.'!$B$5:$B$484&gt;=F$4)*('Comp.'!$B$5:$B$484&lt;=EOMONTH(F$4,0))*('Comp.'!$E$5:$E$484))</f>
        <v>0</v>
      </c>
      <c r="G126" s="11">
        <f>SUMPRODUCT((Diário!$E$4:$E$941='Analítico Cp.'!$B126)*(Diário!$C$4:$C$941&gt;=G$4)*(Diário!$C$4:$C$941&lt;=EOMONTH(G$4,0))*(Diário!$F$4:$F$941))
+SUMPRODUCT(('Comp.'!$D$5:$D$484=$B126)*('Comp.'!$B$5:$B$484&gt;=G$4)*('Comp.'!$B$5:$B$484&lt;=EOMONTH(G$4,0))*('Comp.'!$E$5:$E$484))</f>
        <v>0</v>
      </c>
      <c r="H126" s="11">
        <f>SUMPRODUCT((Diário!$E$4:$E$941='Analítico Cp.'!$B126)*(Diário!$C$4:$C$941&gt;=H$4)*(Diário!$C$4:$C$941&lt;=EOMONTH(H$4,0))*(Diário!$F$4:$F$941))
+SUMPRODUCT(('Comp.'!$D$5:$D$484=$B126)*('Comp.'!$B$5:$B$484&gt;=H$4)*('Comp.'!$B$5:$B$484&lt;=EOMONTH(H$4,0))*('Comp.'!$E$5:$E$484))</f>
        <v>0</v>
      </c>
      <c r="I126" s="11">
        <f>SUMPRODUCT((Diário!$E$4:$E$941='Analítico Cp.'!$B126)*(Diário!$C$4:$C$941&gt;=I$4)*(Diário!$C$4:$C$941&lt;=EOMONTH(I$4,0))*(Diário!$F$4:$F$941))
+SUMPRODUCT(('Comp.'!$D$5:$D$484=$B126)*('Comp.'!$B$5:$B$484&gt;=I$4)*('Comp.'!$B$5:$B$484&lt;=EOMONTH(I$4,0))*('Comp.'!$E$5:$E$484))</f>
        <v>0</v>
      </c>
      <c r="J126" s="11">
        <f>SUMPRODUCT((Diário!$E$4:$E$941='Analítico Cp.'!$B126)*(Diário!$C$4:$C$941&gt;=J$4)*(Diário!$C$4:$C$941&lt;=EOMONTH(J$4,0))*(Diário!$F$4:$F$941))
+SUMPRODUCT(('Comp.'!$D$5:$D$484=$B126)*('Comp.'!$B$5:$B$484&gt;=J$4)*('Comp.'!$B$5:$B$484&lt;=EOMONTH(J$4,0))*('Comp.'!$E$5:$E$484))</f>
        <v>0</v>
      </c>
      <c r="K126" s="11">
        <f>SUMPRODUCT((Diário!$E$4:$E$941='Analítico Cp.'!$B126)*(Diário!$C$4:$C$941&gt;=K$4)*(Diário!$C$4:$C$941&lt;=EOMONTH(K$4,0))*(Diário!$F$4:$F$941))
+SUMPRODUCT(('Comp.'!$D$5:$D$484=$B126)*('Comp.'!$B$5:$B$484&gt;=K$4)*('Comp.'!$B$5:$B$484&lt;=EOMONTH(K$4,0))*('Comp.'!$E$5:$E$484))</f>
        <v>0</v>
      </c>
      <c r="L126" s="11">
        <f>SUMPRODUCT((Diário!$E$4:$E$941='Analítico Cp.'!$B126)*(Diário!$C$4:$C$941&gt;=L$4)*(Diário!$C$4:$C$941&lt;=EOMONTH(L$4,0))*(Diário!$F$4:$F$941))
+SUMPRODUCT(('Comp.'!$D$5:$D$484=$B126)*('Comp.'!$B$5:$B$484&gt;=L$4)*('Comp.'!$B$5:$B$484&lt;=EOMONTH(L$4,0))*('Comp.'!$E$5:$E$484))</f>
        <v>0</v>
      </c>
      <c r="M126" s="11">
        <f>SUMPRODUCT((Diário!$E$4:$E$941='Analítico Cp.'!$B126)*(Diário!$C$4:$C$941&gt;=M$4)*(Diário!$C$4:$C$941&lt;=EOMONTH(M$4,0))*(Diário!$F$4:$F$941))
+SUMPRODUCT(('Comp.'!$D$5:$D$484=$B126)*('Comp.'!$B$5:$B$484&gt;=M$4)*('Comp.'!$B$5:$B$484&lt;=EOMONTH(M$4,0))*('Comp.'!$E$5:$E$484))</f>
        <v>0</v>
      </c>
      <c r="N126" s="11">
        <f>SUMPRODUCT((Diário!$E$4:$E$941='Analítico Cp.'!$B126)*(Diário!$C$4:$C$941&gt;=N$4)*(Diário!$C$4:$C$941&lt;=EOMONTH(N$4,0))*(Diário!$F$4:$F$941))
+SUMPRODUCT(('Comp.'!$D$5:$D$484=$B126)*('Comp.'!$B$5:$B$484&gt;=N$4)*('Comp.'!$B$5:$B$484&lt;=EOMONTH(N$4,0))*('Comp.'!$E$5:$E$484))</f>
        <v>0</v>
      </c>
      <c r="O126" s="12">
        <f t="shared" si="19"/>
        <v>0</v>
      </c>
      <c r="P126" s="95">
        <f t="shared" si="20"/>
        <v>0</v>
      </c>
    </row>
    <row r="127" spans="1:16" ht="23.25" customHeight="1" x14ac:dyDescent="0.25">
      <c r="A127" s="40" t="s">
        <v>26</v>
      </c>
      <c r="B127" s="38" t="s">
        <v>211</v>
      </c>
      <c r="C127" s="11">
        <f>SUMPRODUCT((Diário!$E$4:$E$941='Analítico Cp.'!$B127)*(Diário!$C$4:$C$941&gt;=C$4)*(Diário!$C$4:$C$941&lt;=EOMONTH(C$4,0))*(Diário!$F$4:$F$941))
+SUMPRODUCT(('Comp.'!$D$5:$D$484=$B127)*('Comp.'!$B$5:$B$484&gt;=C$4)*('Comp.'!$B$5:$B$484&lt;=EOMONTH(C$4,0))*('Comp.'!$E$5:$E$484))</f>
        <v>0</v>
      </c>
      <c r="D127" s="11">
        <f>SUMPRODUCT((Diário!$E$4:$E$941='Analítico Cp.'!$B127)*(Diário!$C$4:$C$941&gt;=D$4)*(Diário!$C$4:$C$941&lt;=EOMONTH(D$4,0))*(Diário!$F$4:$F$941))
+SUMPRODUCT(('Comp.'!$D$5:$D$484=$B127)*('Comp.'!$B$5:$B$484&gt;=D$4)*('Comp.'!$B$5:$B$484&lt;=EOMONTH(D$4,0))*('Comp.'!$E$5:$E$484))</f>
        <v>0</v>
      </c>
      <c r="E127" s="11">
        <f>SUMPRODUCT((Diário!$E$4:$E$941='Analítico Cp.'!$B127)*(Diário!$C$4:$C$941&gt;=E$4)*(Diário!$C$4:$C$941&lt;=EOMONTH(E$4,0))*(Diário!$F$4:$F$941))
+SUMPRODUCT(('Comp.'!$D$5:$D$484=$B127)*('Comp.'!$B$5:$B$484&gt;=E$4)*('Comp.'!$B$5:$B$484&lt;=EOMONTH(E$4,0))*('Comp.'!$E$5:$E$484))</f>
        <v>0</v>
      </c>
      <c r="F127" s="11">
        <f>SUMPRODUCT((Diário!$E$4:$E$941='Analítico Cp.'!$B127)*(Diário!$C$4:$C$941&gt;=F$4)*(Diário!$C$4:$C$941&lt;=EOMONTH(F$4,0))*(Diário!$F$4:$F$941))
+SUMPRODUCT(('Comp.'!$D$5:$D$484=$B127)*('Comp.'!$B$5:$B$484&gt;=F$4)*('Comp.'!$B$5:$B$484&lt;=EOMONTH(F$4,0))*('Comp.'!$E$5:$E$484))</f>
        <v>0</v>
      </c>
      <c r="G127" s="11">
        <f>SUMPRODUCT((Diário!$E$4:$E$941='Analítico Cp.'!$B127)*(Diário!$C$4:$C$941&gt;=G$4)*(Diário!$C$4:$C$941&lt;=EOMONTH(G$4,0))*(Diário!$F$4:$F$941))
+SUMPRODUCT(('Comp.'!$D$5:$D$484=$B127)*('Comp.'!$B$5:$B$484&gt;=G$4)*('Comp.'!$B$5:$B$484&lt;=EOMONTH(G$4,0))*('Comp.'!$E$5:$E$484))</f>
        <v>0</v>
      </c>
      <c r="H127" s="11">
        <f>SUMPRODUCT((Diário!$E$4:$E$941='Analítico Cp.'!$B127)*(Diário!$C$4:$C$941&gt;=H$4)*(Diário!$C$4:$C$941&lt;=EOMONTH(H$4,0))*(Diário!$F$4:$F$941))
+SUMPRODUCT(('Comp.'!$D$5:$D$484=$B127)*('Comp.'!$B$5:$B$484&gt;=H$4)*('Comp.'!$B$5:$B$484&lt;=EOMONTH(H$4,0))*('Comp.'!$E$5:$E$484))</f>
        <v>0</v>
      </c>
      <c r="I127" s="11">
        <f>SUMPRODUCT((Diário!$E$4:$E$941='Analítico Cp.'!$B127)*(Diário!$C$4:$C$941&gt;=I$4)*(Diário!$C$4:$C$941&lt;=EOMONTH(I$4,0))*(Diário!$F$4:$F$941))
+SUMPRODUCT(('Comp.'!$D$5:$D$484=$B127)*('Comp.'!$B$5:$B$484&gt;=I$4)*('Comp.'!$B$5:$B$484&lt;=EOMONTH(I$4,0))*('Comp.'!$E$5:$E$484))</f>
        <v>0</v>
      </c>
      <c r="J127" s="11">
        <f>SUMPRODUCT((Diário!$E$4:$E$941='Analítico Cp.'!$B127)*(Diário!$C$4:$C$941&gt;=J$4)*(Diário!$C$4:$C$941&lt;=EOMONTH(J$4,0))*(Diário!$F$4:$F$941))
+SUMPRODUCT(('Comp.'!$D$5:$D$484=$B127)*('Comp.'!$B$5:$B$484&gt;=J$4)*('Comp.'!$B$5:$B$484&lt;=EOMONTH(J$4,0))*('Comp.'!$E$5:$E$484))</f>
        <v>0</v>
      </c>
      <c r="K127" s="11">
        <f>SUMPRODUCT((Diário!$E$4:$E$941='Analítico Cp.'!$B127)*(Diário!$C$4:$C$941&gt;=K$4)*(Diário!$C$4:$C$941&lt;=EOMONTH(K$4,0))*(Diário!$F$4:$F$941))
+SUMPRODUCT(('Comp.'!$D$5:$D$484=$B127)*('Comp.'!$B$5:$B$484&gt;=K$4)*('Comp.'!$B$5:$B$484&lt;=EOMONTH(K$4,0))*('Comp.'!$E$5:$E$484))</f>
        <v>0</v>
      </c>
      <c r="L127" s="11">
        <f>SUMPRODUCT((Diário!$E$4:$E$941='Analítico Cp.'!$B127)*(Diário!$C$4:$C$941&gt;=L$4)*(Diário!$C$4:$C$941&lt;=EOMONTH(L$4,0))*(Diário!$F$4:$F$941))
+SUMPRODUCT(('Comp.'!$D$5:$D$484=$B127)*('Comp.'!$B$5:$B$484&gt;=L$4)*('Comp.'!$B$5:$B$484&lt;=EOMONTH(L$4,0))*('Comp.'!$E$5:$E$484))</f>
        <v>0</v>
      </c>
      <c r="M127" s="11">
        <f>SUMPRODUCT((Diário!$E$4:$E$941='Analítico Cp.'!$B127)*(Diário!$C$4:$C$941&gt;=M$4)*(Diário!$C$4:$C$941&lt;=EOMONTH(M$4,0))*(Diário!$F$4:$F$941))
+SUMPRODUCT(('Comp.'!$D$5:$D$484=$B127)*('Comp.'!$B$5:$B$484&gt;=M$4)*('Comp.'!$B$5:$B$484&lt;=EOMONTH(M$4,0))*('Comp.'!$E$5:$E$484))</f>
        <v>0</v>
      </c>
      <c r="N127" s="11">
        <f>SUMPRODUCT((Diário!$E$4:$E$941='Analítico Cp.'!$B127)*(Diário!$C$4:$C$941&gt;=N$4)*(Diário!$C$4:$C$941&lt;=EOMONTH(N$4,0))*(Diário!$F$4:$F$941))
+SUMPRODUCT(('Comp.'!$D$5:$D$484=$B127)*('Comp.'!$B$5:$B$484&gt;=N$4)*('Comp.'!$B$5:$B$484&lt;=EOMONTH(N$4,0))*('Comp.'!$E$5:$E$484))</f>
        <v>0</v>
      </c>
      <c r="O127" s="12">
        <f t="shared" si="19"/>
        <v>0</v>
      </c>
      <c r="P127" s="95">
        <f t="shared" si="20"/>
        <v>0</v>
      </c>
    </row>
    <row r="128" spans="1:16" ht="23.25" customHeight="1" x14ac:dyDescent="0.25">
      <c r="A128" s="40" t="s">
        <v>27</v>
      </c>
      <c r="B128" s="38" t="s">
        <v>214</v>
      </c>
      <c r="C128" s="11">
        <f>SUMPRODUCT((Diário!$E$4:$E$941='Analítico Cp.'!$B128)*(Diário!$C$4:$C$941&gt;=C$4)*(Diário!$C$4:$C$941&lt;=EOMONTH(C$4,0))*(Diário!$F$4:$F$941))
+SUMPRODUCT(('Comp.'!$D$5:$D$484=$B128)*('Comp.'!$B$5:$B$484&gt;=C$4)*('Comp.'!$B$5:$B$484&lt;=EOMONTH(C$4,0))*('Comp.'!$E$5:$E$484))</f>
        <v>0</v>
      </c>
      <c r="D128" s="11">
        <f>SUMPRODUCT((Diário!$E$4:$E$941='Analítico Cp.'!$B128)*(Diário!$C$4:$C$941&gt;=D$4)*(Diário!$C$4:$C$941&lt;=EOMONTH(D$4,0))*(Diário!$F$4:$F$941))
+SUMPRODUCT(('Comp.'!$D$5:$D$484=$B128)*('Comp.'!$B$5:$B$484&gt;=D$4)*('Comp.'!$B$5:$B$484&lt;=EOMONTH(D$4,0))*('Comp.'!$E$5:$E$484))</f>
        <v>0</v>
      </c>
      <c r="E128" s="11">
        <f>SUMPRODUCT((Diário!$E$4:$E$941='Analítico Cp.'!$B128)*(Diário!$C$4:$C$941&gt;=E$4)*(Diário!$C$4:$C$941&lt;=EOMONTH(E$4,0))*(Diário!$F$4:$F$941))
+SUMPRODUCT(('Comp.'!$D$5:$D$484=$B128)*('Comp.'!$B$5:$B$484&gt;=E$4)*('Comp.'!$B$5:$B$484&lt;=EOMONTH(E$4,0))*('Comp.'!$E$5:$E$484))</f>
        <v>0</v>
      </c>
      <c r="F128" s="11">
        <f>SUMPRODUCT((Diário!$E$4:$E$941='Analítico Cp.'!$B128)*(Diário!$C$4:$C$941&gt;=F$4)*(Diário!$C$4:$C$941&lt;=EOMONTH(F$4,0))*(Diário!$F$4:$F$941))
+SUMPRODUCT(('Comp.'!$D$5:$D$484=$B128)*('Comp.'!$B$5:$B$484&gt;=F$4)*('Comp.'!$B$5:$B$484&lt;=EOMONTH(F$4,0))*('Comp.'!$E$5:$E$484))</f>
        <v>0</v>
      </c>
      <c r="G128" s="11">
        <f>SUMPRODUCT((Diário!$E$4:$E$941='Analítico Cp.'!$B128)*(Diário!$C$4:$C$941&gt;=G$4)*(Diário!$C$4:$C$941&lt;=EOMONTH(G$4,0))*(Diário!$F$4:$F$941))
+SUMPRODUCT(('Comp.'!$D$5:$D$484=$B128)*('Comp.'!$B$5:$B$484&gt;=G$4)*('Comp.'!$B$5:$B$484&lt;=EOMONTH(G$4,0))*('Comp.'!$E$5:$E$484))</f>
        <v>0</v>
      </c>
      <c r="H128" s="11">
        <f>SUMPRODUCT((Diário!$E$4:$E$941='Analítico Cp.'!$B128)*(Diário!$C$4:$C$941&gt;=H$4)*(Diário!$C$4:$C$941&lt;=EOMONTH(H$4,0))*(Diário!$F$4:$F$941))
+SUMPRODUCT(('Comp.'!$D$5:$D$484=$B128)*('Comp.'!$B$5:$B$484&gt;=H$4)*('Comp.'!$B$5:$B$484&lt;=EOMONTH(H$4,0))*('Comp.'!$E$5:$E$484))</f>
        <v>0</v>
      </c>
      <c r="I128" s="11">
        <f>SUMPRODUCT((Diário!$E$4:$E$941='Analítico Cp.'!$B128)*(Diário!$C$4:$C$941&gt;=I$4)*(Diário!$C$4:$C$941&lt;=EOMONTH(I$4,0))*(Diário!$F$4:$F$941))
+SUMPRODUCT(('Comp.'!$D$5:$D$484=$B128)*('Comp.'!$B$5:$B$484&gt;=I$4)*('Comp.'!$B$5:$B$484&lt;=EOMONTH(I$4,0))*('Comp.'!$E$5:$E$484))</f>
        <v>0</v>
      </c>
      <c r="J128" s="11">
        <f>SUMPRODUCT((Diário!$E$4:$E$941='Analítico Cp.'!$B128)*(Diário!$C$4:$C$941&gt;=J$4)*(Diário!$C$4:$C$941&lt;=EOMONTH(J$4,0))*(Diário!$F$4:$F$941))
+SUMPRODUCT(('Comp.'!$D$5:$D$484=$B128)*('Comp.'!$B$5:$B$484&gt;=J$4)*('Comp.'!$B$5:$B$484&lt;=EOMONTH(J$4,0))*('Comp.'!$E$5:$E$484))</f>
        <v>0</v>
      </c>
      <c r="K128" s="11">
        <f>SUMPRODUCT((Diário!$E$4:$E$941='Analítico Cp.'!$B128)*(Diário!$C$4:$C$941&gt;=K$4)*(Diário!$C$4:$C$941&lt;=EOMONTH(K$4,0))*(Diário!$F$4:$F$941))
+SUMPRODUCT(('Comp.'!$D$5:$D$484=$B128)*('Comp.'!$B$5:$B$484&gt;=K$4)*('Comp.'!$B$5:$B$484&lt;=EOMONTH(K$4,0))*('Comp.'!$E$5:$E$484))</f>
        <v>0</v>
      </c>
      <c r="L128" s="11">
        <f>SUMPRODUCT((Diário!$E$4:$E$941='Analítico Cp.'!$B128)*(Diário!$C$4:$C$941&gt;=L$4)*(Diário!$C$4:$C$941&lt;=EOMONTH(L$4,0))*(Diário!$F$4:$F$941))
+SUMPRODUCT(('Comp.'!$D$5:$D$484=$B128)*('Comp.'!$B$5:$B$484&gt;=L$4)*('Comp.'!$B$5:$B$484&lt;=EOMONTH(L$4,0))*('Comp.'!$E$5:$E$484))</f>
        <v>0</v>
      </c>
      <c r="M128" s="11">
        <f>SUMPRODUCT((Diário!$E$4:$E$941='Analítico Cp.'!$B128)*(Diário!$C$4:$C$941&gt;=M$4)*(Diário!$C$4:$C$941&lt;=EOMONTH(M$4,0))*(Diário!$F$4:$F$941))
+SUMPRODUCT(('Comp.'!$D$5:$D$484=$B128)*('Comp.'!$B$5:$B$484&gt;=M$4)*('Comp.'!$B$5:$B$484&lt;=EOMONTH(M$4,0))*('Comp.'!$E$5:$E$484))</f>
        <v>0</v>
      </c>
      <c r="N128" s="11">
        <f>SUMPRODUCT((Diário!$E$4:$E$941='Analítico Cp.'!$B128)*(Diário!$C$4:$C$941&gt;=N$4)*(Diário!$C$4:$C$941&lt;=EOMONTH(N$4,0))*(Diário!$F$4:$F$941))
+SUMPRODUCT(('Comp.'!$D$5:$D$484=$B128)*('Comp.'!$B$5:$B$484&gt;=N$4)*('Comp.'!$B$5:$B$484&lt;=EOMONTH(N$4,0))*('Comp.'!$E$5:$E$484))</f>
        <v>0</v>
      </c>
      <c r="O128" s="12">
        <f t="shared" si="19"/>
        <v>0</v>
      </c>
      <c r="P128" s="95">
        <f t="shared" si="20"/>
        <v>0</v>
      </c>
    </row>
    <row r="129" spans="1:16" ht="23.25" customHeight="1" x14ac:dyDescent="0.25">
      <c r="A129" s="40" t="s">
        <v>28</v>
      </c>
      <c r="B129" s="38" t="s">
        <v>215</v>
      </c>
      <c r="C129" s="11">
        <f>SUMPRODUCT((Diário!$E$4:$E$941='Analítico Cp.'!$B129)*(Diário!$C$4:$C$941&gt;=C$4)*(Diário!$C$4:$C$941&lt;=EOMONTH(C$4,0))*(Diário!$F$4:$F$941))
+SUMPRODUCT(('Comp.'!$D$5:$D$484=$B129)*('Comp.'!$B$5:$B$484&gt;=C$4)*('Comp.'!$B$5:$B$484&lt;=EOMONTH(C$4,0))*('Comp.'!$E$5:$E$484))</f>
        <v>0</v>
      </c>
      <c r="D129" s="11">
        <f>SUMPRODUCT((Diário!$E$4:$E$941='Analítico Cp.'!$B129)*(Diário!$C$4:$C$941&gt;=D$4)*(Diário!$C$4:$C$941&lt;=EOMONTH(D$4,0))*(Diário!$F$4:$F$941))
+SUMPRODUCT(('Comp.'!$D$5:$D$484=$B129)*('Comp.'!$B$5:$B$484&gt;=D$4)*('Comp.'!$B$5:$B$484&lt;=EOMONTH(D$4,0))*('Comp.'!$E$5:$E$484))</f>
        <v>0</v>
      </c>
      <c r="E129" s="11">
        <f>SUMPRODUCT((Diário!$E$4:$E$941='Analítico Cp.'!$B129)*(Diário!$C$4:$C$941&gt;=E$4)*(Diário!$C$4:$C$941&lt;=EOMONTH(E$4,0))*(Diário!$F$4:$F$941))
+SUMPRODUCT(('Comp.'!$D$5:$D$484=$B129)*('Comp.'!$B$5:$B$484&gt;=E$4)*('Comp.'!$B$5:$B$484&lt;=EOMONTH(E$4,0))*('Comp.'!$E$5:$E$484))</f>
        <v>0</v>
      </c>
      <c r="F129" s="11">
        <f>SUMPRODUCT((Diário!$E$4:$E$941='Analítico Cp.'!$B129)*(Diário!$C$4:$C$941&gt;=F$4)*(Diário!$C$4:$C$941&lt;=EOMONTH(F$4,0))*(Diário!$F$4:$F$941))
+SUMPRODUCT(('Comp.'!$D$5:$D$484=$B129)*('Comp.'!$B$5:$B$484&gt;=F$4)*('Comp.'!$B$5:$B$484&lt;=EOMONTH(F$4,0))*('Comp.'!$E$5:$E$484))</f>
        <v>0</v>
      </c>
      <c r="G129" s="11">
        <f>SUMPRODUCT((Diário!$E$4:$E$941='Analítico Cp.'!$B129)*(Diário!$C$4:$C$941&gt;=G$4)*(Diário!$C$4:$C$941&lt;=EOMONTH(G$4,0))*(Diário!$F$4:$F$941))
+SUMPRODUCT(('Comp.'!$D$5:$D$484=$B129)*('Comp.'!$B$5:$B$484&gt;=G$4)*('Comp.'!$B$5:$B$484&lt;=EOMONTH(G$4,0))*('Comp.'!$E$5:$E$484))</f>
        <v>0</v>
      </c>
      <c r="H129" s="11">
        <f>SUMPRODUCT((Diário!$E$4:$E$941='Analítico Cp.'!$B129)*(Diário!$C$4:$C$941&gt;=H$4)*(Diário!$C$4:$C$941&lt;=EOMONTH(H$4,0))*(Diário!$F$4:$F$941))
+SUMPRODUCT(('Comp.'!$D$5:$D$484=$B129)*('Comp.'!$B$5:$B$484&gt;=H$4)*('Comp.'!$B$5:$B$484&lt;=EOMONTH(H$4,0))*('Comp.'!$E$5:$E$484))</f>
        <v>0</v>
      </c>
      <c r="I129" s="11">
        <f>SUMPRODUCT((Diário!$E$4:$E$941='Analítico Cp.'!$B129)*(Diário!$C$4:$C$941&gt;=I$4)*(Diário!$C$4:$C$941&lt;=EOMONTH(I$4,0))*(Diário!$F$4:$F$941))
+SUMPRODUCT(('Comp.'!$D$5:$D$484=$B129)*('Comp.'!$B$5:$B$484&gt;=I$4)*('Comp.'!$B$5:$B$484&lt;=EOMONTH(I$4,0))*('Comp.'!$E$5:$E$484))</f>
        <v>0</v>
      </c>
      <c r="J129" s="11">
        <f>SUMPRODUCT((Diário!$E$4:$E$941='Analítico Cp.'!$B129)*(Diário!$C$4:$C$941&gt;=J$4)*(Diário!$C$4:$C$941&lt;=EOMONTH(J$4,0))*(Diário!$F$4:$F$941))
+SUMPRODUCT(('Comp.'!$D$5:$D$484=$B129)*('Comp.'!$B$5:$B$484&gt;=J$4)*('Comp.'!$B$5:$B$484&lt;=EOMONTH(J$4,0))*('Comp.'!$E$5:$E$484))</f>
        <v>0</v>
      </c>
      <c r="K129" s="11">
        <f>SUMPRODUCT((Diário!$E$4:$E$941='Analítico Cp.'!$B129)*(Diário!$C$4:$C$941&gt;=K$4)*(Diário!$C$4:$C$941&lt;=EOMONTH(K$4,0))*(Diário!$F$4:$F$941))
+SUMPRODUCT(('Comp.'!$D$5:$D$484=$B129)*('Comp.'!$B$5:$B$484&gt;=K$4)*('Comp.'!$B$5:$B$484&lt;=EOMONTH(K$4,0))*('Comp.'!$E$5:$E$484))</f>
        <v>0</v>
      </c>
      <c r="L129" s="11">
        <f>SUMPRODUCT((Diário!$E$4:$E$941='Analítico Cp.'!$B129)*(Diário!$C$4:$C$941&gt;=L$4)*(Diário!$C$4:$C$941&lt;=EOMONTH(L$4,0))*(Diário!$F$4:$F$941))
+SUMPRODUCT(('Comp.'!$D$5:$D$484=$B129)*('Comp.'!$B$5:$B$484&gt;=L$4)*('Comp.'!$B$5:$B$484&lt;=EOMONTH(L$4,0))*('Comp.'!$E$5:$E$484))</f>
        <v>0</v>
      </c>
      <c r="M129" s="11">
        <f>SUMPRODUCT((Diário!$E$4:$E$941='Analítico Cp.'!$B129)*(Diário!$C$4:$C$941&gt;=M$4)*(Diário!$C$4:$C$941&lt;=EOMONTH(M$4,0))*(Diário!$F$4:$F$941))
+SUMPRODUCT(('Comp.'!$D$5:$D$484=$B129)*('Comp.'!$B$5:$B$484&gt;=M$4)*('Comp.'!$B$5:$B$484&lt;=EOMONTH(M$4,0))*('Comp.'!$E$5:$E$484))</f>
        <v>0</v>
      </c>
      <c r="N129" s="11">
        <f>SUMPRODUCT((Diário!$E$4:$E$941='Analítico Cp.'!$B129)*(Diário!$C$4:$C$941&gt;=N$4)*(Diário!$C$4:$C$941&lt;=EOMONTH(N$4,0))*(Diário!$F$4:$F$941))
+SUMPRODUCT(('Comp.'!$D$5:$D$484=$B129)*('Comp.'!$B$5:$B$484&gt;=N$4)*('Comp.'!$B$5:$B$484&lt;=EOMONTH(N$4,0))*('Comp.'!$E$5:$E$484))</f>
        <v>0</v>
      </c>
      <c r="O129" s="12">
        <f t="shared" si="19"/>
        <v>0</v>
      </c>
      <c r="P129" s="95">
        <f t="shared" si="20"/>
        <v>0</v>
      </c>
    </row>
    <row r="130" spans="1:16" ht="23.25" customHeight="1" x14ac:dyDescent="0.25">
      <c r="A130" s="40" t="s">
        <v>122</v>
      </c>
      <c r="B130" s="38" t="s">
        <v>62</v>
      </c>
      <c r="C130" s="11">
        <f>SUMPRODUCT((Diário!$E$4:$E$941='Analítico Cp.'!$B130)*(Diário!$C$4:$C$941&gt;=C$4)*(Diário!$C$4:$C$941&lt;=EOMONTH(C$4,0))*(Diário!$F$4:$F$941))
+SUMPRODUCT(('Comp.'!$D$5:$D$484=$B130)*('Comp.'!$B$5:$B$484&gt;=C$4)*('Comp.'!$B$5:$B$484&lt;=EOMONTH(C$4,0))*('Comp.'!$E$5:$E$484))</f>
        <v>0</v>
      </c>
      <c r="D130" s="11">
        <f>SUMPRODUCT((Diário!$E$4:$E$941='Analítico Cp.'!$B130)*(Diário!$C$4:$C$941&gt;=D$4)*(Diário!$C$4:$C$941&lt;=EOMONTH(D$4,0))*(Diário!$F$4:$F$941))
+SUMPRODUCT(('Comp.'!$D$5:$D$484=$B130)*('Comp.'!$B$5:$B$484&gt;=D$4)*('Comp.'!$B$5:$B$484&lt;=EOMONTH(D$4,0))*('Comp.'!$E$5:$E$484))</f>
        <v>0</v>
      </c>
      <c r="E130" s="11">
        <f>SUMPRODUCT((Diário!$E$4:$E$941='Analítico Cp.'!$B130)*(Diário!$C$4:$C$941&gt;=E$4)*(Diário!$C$4:$C$941&lt;=EOMONTH(E$4,0))*(Diário!$F$4:$F$941))
+SUMPRODUCT(('Comp.'!$D$5:$D$484=$B130)*('Comp.'!$B$5:$B$484&gt;=E$4)*('Comp.'!$B$5:$B$484&lt;=EOMONTH(E$4,0))*('Comp.'!$E$5:$E$484))</f>
        <v>0</v>
      </c>
      <c r="F130" s="11">
        <f>SUMPRODUCT((Diário!$E$4:$E$941='Analítico Cp.'!$B130)*(Diário!$C$4:$C$941&gt;=F$4)*(Diário!$C$4:$C$941&lt;=EOMONTH(F$4,0))*(Diário!$F$4:$F$941))
+SUMPRODUCT(('Comp.'!$D$5:$D$484=$B130)*('Comp.'!$B$5:$B$484&gt;=F$4)*('Comp.'!$B$5:$B$484&lt;=EOMONTH(F$4,0))*('Comp.'!$E$5:$E$484))</f>
        <v>0</v>
      </c>
      <c r="G130" s="11">
        <f>SUMPRODUCT((Diário!$E$4:$E$941='Analítico Cp.'!$B130)*(Diário!$C$4:$C$941&gt;=G$4)*(Diário!$C$4:$C$941&lt;=EOMONTH(G$4,0))*(Diário!$F$4:$F$941))
+SUMPRODUCT(('Comp.'!$D$5:$D$484=$B130)*('Comp.'!$B$5:$B$484&gt;=G$4)*('Comp.'!$B$5:$B$484&lt;=EOMONTH(G$4,0))*('Comp.'!$E$5:$E$484))</f>
        <v>0</v>
      </c>
      <c r="H130" s="11">
        <f>SUMPRODUCT((Diário!$E$4:$E$941='Analítico Cp.'!$B130)*(Diário!$C$4:$C$941&gt;=H$4)*(Diário!$C$4:$C$941&lt;=EOMONTH(H$4,0))*(Diário!$F$4:$F$941))
+SUMPRODUCT(('Comp.'!$D$5:$D$484=$B130)*('Comp.'!$B$5:$B$484&gt;=H$4)*('Comp.'!$B$5:$B$484&lt;=EOMONTH(H$4,0))*('Comp.'!$E$5:$E$484))</f>
        <v>0</v>
      </c>
      <c r="I130" s="11">
        <f>SUMPRODUCT((Diário!$E$4:$E$941='Analítico Cp.'!$B130)*(Diário!$C$4:$C$941&gt;=I$4)*(Diário!$C$4:$C$941&lt;=EOMONTH(I$4,0))*(Diário!$F$4:$F$941))
+SUMPRODUCT(('Comp.'!$D$5:$D$484=$B130)*('Comp.'!$B$5:$B$484&gt;=I$4)*('Comp.'!$B$5:$B$484&lt;=EOMONTH(I$4,0))*('Comp.'!$E$5:$E$484))</f>
        <v>0</v>
      </c>
      <c r="J130" s="11">
        <f>SUMPRODUCT((Diário!$E$4:$E$941='Analítico Cp.'!$B130)*(Diário!$C$4:$C$941&gt;=J$4)*(Diário!$C$4:$C$941&lt;=EOMONTH(J$4,0))*(Diário!$F$4:$F$941))
+SUMPRODUCT(('Comp.'!$D$5:$D$484=$B130)*('Comp.'!$B$5:$B$484&gt;=J$4)*('Comp.'!$B$5:$B$484&lt;=EOMONTH(J$4,0))*('Comp.'!$E$5:$E$484))</f>
        <v>0</v>
      </c>
      <c r="K130" s="11">
        <f>SUMPRODUCT((Diário!$E$4:$E$941='Analítico Cp.'!$B130)*(Diário!$C$4:$C$941&gt;=K$4)*(Diário!$C$4:$C$941&lt;=EOMONTH(K$4,0))*(Diário!$F$4:$F$941))
+SUMPRODUCT(('Comp.'!$D$5:$D$484=$B130)*('Comp.'!$B$5:$B$484&gt;=K$4)*('Comp.'!$B$5:$B$484&lt;=EOMONTH(K$4,0))*('Comp.'!$E$5:$E$484))</f>
        <v>0</v>
      </c>
      <c r="L130" s="11">
        <f>SUMPRODUCT((Diário!$E$4:$E$941='Analítico Cp.'!$B130)*(Diário!$C$4:$C$941&gt;=L$4)*(Diário!$C$4:$C$941&lt;=EOMONTH(L$4,0))*(Diário!$F$4:$F$941))
+SUMPRODUCT(('Comp.'!$D$5:$D$484=$B130)*('Comp.'!$B$5:$B$484&gt;=L$4)*('Comp.'!$B$5:$B$484&lt;=EOMONTH(L$4,0))*('Comp.'!$E$5:$E$484))</f>
        <v>0</v>
      </c>
      <c r="M130" s="11">
        <f>SUMPRODUCT((Diário!$E$4:$E$941='Analítico Cp.'!$B130)*(Diário!$C$4:$C$941&gt;=M$4)*(Diário!$C$4:$C$941&lt;=EOMONTH(M$4,0))*(Diário!$F$4:$F$941))
+SUMPRODUCT(('Comp.'!$D$5:$D$484=$B130)*('Comp.'!$B$5:$B$484&gt;=M$4)*('Comp.'!$B$5:$B$484&lt;=EOMONTH(M$4,0))*('Comp.'!$E$5:$E$484))</f>
        <v>0</v>
      </c>
      <c r="N130" s="11">
        <f>SUMPRODUCT((Diário!$E$4:$E$941='Analítico Cp.'!$B130)*(Diário!$C$4:$C$941&gt;=N$4)*(Diário!$C$4:$C$941&lt;=EOMONTH(N$4,0))*(Diário!$F$4:$F$941))
+SUMPRODUCT(('Comp.'!$D$5:$D$484=$B130)*('Comp.'!$B$5:$B$484&gt;=N$4)*('Comp.'!$B$5:$B$484&lt;=EOMONTH(N$4,0))*('Comp.'!$E$5:$E$484))</f>
        <v>0</v>
      </c>
      <c r="O130" s="12">
        <f t="shared" si="19"/>
        <v>0</v>
      </c>
      <c r="P130" s="95">
        <f t="shared" si="20"/>
        <v>0</v>
      </c>
    </row>
    <row r="131" spans="1:16" ht="23.25" customHeight="1" x14ac:dyDescent="0.25">
      <c r="A131" s="40" t="s">
        <v>123</v>
      </c>
      <c r="B131" s="38" t="s">
        <v>205</v>
      </c>
      <c r="C131" s="11">
        <f>SUMPRODUCT((Diário!$E$4:$E$941='Analítico Cp.'!$B131)*(Diário!$C$4:$C$941&gt;=C$4)*(Diário!$C$4:$C$941&lt;=EOMONTH(C$4,0))*(Diário!$F$4:$F$941))
+SUMPRODUCT(('Comp.'!$D$5:$D$484=$B131)*('Comp.'!$B$5:$B$484&gt;=C$4)*('Comp.'!$B$5:$B$484&lt;=EOMONTH(C$4,0))*('Comp.'!$E$5:$E$484))</f>
        <v>0</v>
      </c>
      <c r="D131" s="11">
        <f>SUMPRODUCT((Diário!$E$4:$E$941='Analítico Cp.'!$B131)*(Diário!$C$4:$C$941&gt;=D$4)*(Diário!$C$4:$C$941&lt;=EOMONTH(D$4,0))*(Diário!$F$4:$F$941))
+SUMPRODUCT(('Comp.'!$D$5:$D$484=$B131)*('Comp.'!$B$5:$B$484&gt;=D$4)*('Comp.'!$B$5:$B$484&lt;=EOMONTH(D$4,0))*('Comp.'!$E$5:$E$484))</f>
        <v>0</v>
      </c>
      <c r="E131" s="11">
        <f>SUMPRODUCT((Diário!$E$4:$E$941='Analítico Cp.'!$B131)*(Diário!$C$4:$C$941&gt;=E$4)*(Diário!$C$4:$C$941&lt;=EOMONTH(E$4,0))*(Diário!$F$4:$F$941))
+SUMPRODUCT(('Comp.'!$D$5:$D$484=$B131)*('Comp.'!$B$5:$B$484&gt;=E$4)*('Comp.'!$B$5:$B$484&lt;=EOMONTH(E$4,0))*('Comp.'!$E$5:$E$484))</f>
        <v>0</v>
      </c>
      <c r="F131" s="11">
        <f>SUMPRODUCT((Diário!$E$4:$E$941='Analítico Cp.'!$B131)*(Diário!$C$4:$C$941&gt;=F$4)*(Diário!$C$4:$C$941&lt;=EOMONTH(F$4,0))*(Diário!$F$4:$F$941))
+SUMPRODUCT(('Comp.'!$D$5:$D$484=$B131)*('Comp.'!$B$5:$B$484&gt;=F$4)*('Comp.'!$B$5:$B$484&lt;=EOMONTH(F$4,0))*('Comp.'!$E$5:$E$484))</f>
        <v>0</v>
      </c>
      <c r="G131" s="11">
        <f>SUMPRODUCT((Diário!$E$4:$E$941='Analítico Cp.'!$B131)*(Diário!$C$4:$C$941&gt;=G$4)*(Diário!$C$4:$C$941&lt;=EOMONTH(G$4,0))*(Diário!$F$4:$F$941))
+SUMPRODUCT(('Comp.'!$D$5:$D$484=$B131)*('Comp.'!$B$5:$B$484&gt;=G$4)*('Comp.'!$B$5:$B$484&lt;=EOMONTH(G$4,0))*('Comp.'!$E$5:$E$484))</f>
        <v>0</v>
      </c>
      <c r="H131" s="11">
        <f>SUMPRODUCT((Diário!$E$4:$E$941='Analítico Cp.'!$B131)*(Diário!$C$4:$C$941&gt;=H$4)*(Diário!$C$4:$C$941&lt;=EOMONTH(H$4,0))*(Diário!$F$4:$F$941))
+SUMPRODUCT(('Comp.'!$D$5:$D$484=$B131)*('Comp.'!$B$5:$B$484&gt;=H$4)*('Comp.'!$B$5:$B$484&lt;=EOMONTH(H$4,0))*('Comp.'!$E$5:$E$484))</f>
        <v>0</v>
      </c>
      <c r="I131" s="11">
        <f>SUMPRODUCT((Diário!$E$4:$E$941='Analítico Cp.'!$B131)*(Diário!$C$4:$C$941&gt;=I$4)*(Diário!$C$4:$C$941&lt;=EOMONTH(I$4,0))*(Diário!$F$4:$F$941))
+SUMPRODUCT(('Comp.'!$D$5:$D$484=$B131)*('Comp.'!$B$5:$B$484&gt;=I$4)*('Comp.'!$B$5:$B$484&lt;=EOMONTH(I$4,0))*('Comp.'!$E$5:$E$484))</f>
        <v>0</v>
      </c>
      <c r="J131" s="11">
        <f>SUMPRODUCT((Diário!$E$4:$E$941='Analítico Cp.'!$B131)*(Diário!$C$4:$C$941&gt;=J$4)*(Diário!$C$4:$C$941&lt;=EOMONTH(J$4,0))*(Diário!$F$4:$F$941))
+SUMPRODUCT(('Comp.'!$D$5:$D$484=$B131)*('Comp.'!$B$5:$B$484&gt;=J$4)*('Comp.'!$B$5:$B$484&lt;=EOMONTH(J$4,0))*('Comp.'!$E$5:$E$484))</f>
        <v>0</v>
      </c>
      <c r="K131" s="11">
        <f>SUMPRODUCT((Diário!$E$4:$E$941='Analítico Cp.'!$B131)*(Diário!$C$4:$C$941&gt;=K$4)*(Diário!$C$4:$C$941&lt;=EOMONTH(K$4,0))*(Diário!$F$4:$F$941))
+SUMPRODUCT(('Comp.'!$D$5:$D$484=$B131)*('Comp.'!$B$5:$B$484&gt;=K$4)*('Comp.'!$B$5:$B$484&lt;=EOMONTH(K$4,0))*('Comp.'!$E$5:$E$484))</f>
        <v>0</v>
      </c>
      <c r="L131" s="11">
        <f>SUMPRODUCT((Diário!$E$4:$E$941='Analítico Cp.'!$B131)*(Diário!$C$4:$C$941&gt;=L$4)*(Diário!$C$4:$C$941&lt;=EOMONTH(L$4,0))*(Diário!$F$4:$F$941))
+SUMPRODUCT(('Comp.'!$D$5:$D$484=$B131)*('Comp.'!$B$5:$B$484&gt;=L$4)*('Comp.'!$B$5:$B$484&lt;=EOMONTH(L$4,0))*('Comp.'!$E$5:$E$484))</f>
        <v>0</v>
      </c>
      <c r="M131" s="11">
        <f>SUMPRODUCT((Diário!$E$4:$E$941='Analítico Cp.'!$B131)*(Diário!$C$4:$C$941&gt;=M$4)*(Diário!$C$4:$C$941&lt;=EOMONTH(M$4,0))*(Diário!$F$4:$F$941))
+SUMPRODUCT(('Comp.'!$D$5:$D$484=$B131)*('Comp.'!$B$5:$B$484&gt;=M$4)*('Comp.'!$B$5:$B$484&lt;=EOMONTH(M$4,0))*('Comp.'!$E$5:$E$484))</f>
        <v>0</v>
      </c>
      <c r="N131" s="11">
        <f>SUMPRODUCT((Diário!$E$4:$E$941='Analítico Cp.'!$B131)*(Diário!$C$4:$C$941&gt;=N$4)*(Diário!$C$4:$C$941&lt;=EOMONTH(N$4,0))*(Diário!$F$4:$F$941))
+SUMPRODUCT(('Comp.'!$D$5:$D$484=$B131)*('Comp.'!$B$5:$B$484&gt;=N$4)*('Comp.'!$B$5:$B$484&lt;=EOMONTH(N$4,0))*('Comp.'!$E$5:$E$484))</f>
        <v>0</v>
      </c>
      <c r="O131" s="12">
        <f t="shared" si="19"/>
        <v>0</v>
      </c>
      <c r="P131" s="95">
        <f t="shared" si="20"/>
        <v>0</v>
      </c>
    </row>
    <row r="132" spans="1:16" ht="23.25" customHeight="1" x14ac:dyDescent="0.25">
      <c r="A132" s="40" t="s">
        <v>124</v>
      </c>
      <c r="B132" s="38" t="s">
        <v>210</v>
      </c>
      <c r="C132" s="11">
        <f>SUMPRODUCT((Diário!$E$4:$E$941='Analítico Cp.'!$B132)*(Diário!$C$4:$C$941&gt;=C$4)*(Diário!$C$4:$C$941&lt;=EOMONTH(C$4,0))*(Diário!$F$4:$F$941))
+SUMPRODUCT(('Comp.'!$D$5:$D$484=$B132)*('Comp.'!$B$5:$B$484&gt;=C$4)*('Comp.'!$B$5:$B$484&lt;=EOMONTH(C$4,0))*('Comp.'!$E$5:$E$484))</f>
        <v>0</v>
      </c>
      <c r="D132" s="11">
        <f>SUMPRODUCT((Diário!$E$4:$E$941='Analítico Cp.'!$B132)*(Diário!$C$4:$C$941&gt;=D$4)*(Diário!$C$4:$C$941&lt;=EOMONTH(D$4,0))*(Diário!$F$4:$F$941))
+SUMPRODUCT(('Comp.'!$D$5:$D$484=$B132)*('Comp.'!$B$5:$B$484&gt;=D$4)*('Comp.'!$B$5:$B$484&lt;=EOMONTH(D$4,0))*('Comp.'!$E$5:$E$484))</f>
        <v>0</v>
      </c>
      <c r="E132" s="11">
        <f>SUMPRODUCT((Diário!$E$4:$E$941='Analítico Cp.'!$B132)*(Diário!$C$4:$C$941&gt;=E$4)*(Diário!$C$4:$C$941&lt;=EOMONTH(E$4,0))*(Diário!$F$4:$F$941))
+SUMPRODUCT(('Comp.'!$D$5:$D$484=$B132)*('Comp.'!$B$5:$B$484&gt;=E$4)*('Comp.'!$B$5:$B$484&lt;=EOMONTH(E$4,0))*('Comp.'!$E$5:$E$484))</f>
        <v>0</v>
      </c>
      <c r="F132" s="11">
        <f>SUMPRODUCT((Diário!$E$4:$E$941='Analítico Cp.'!$B132)*(Diário!$C$4:$C$941&gt;=F$4)*(Diário!$C$4:$C$941&lt;=EOMONTH(F$4,0))*(Diário!$F$4:$F$941))
+SUMPRODUCT(('Comp.'!$D$5:$D$484=$B132)*('Comp.'!$B$5:$B$484&gt;=F$4)*('Comp.'!$B$5:$B$484&lt;=EOMONTH(F$4,0))*('Comp.'!$E$5:$E$484))</f>
        <v>0</v>
      </c>
      <c r="G132" s="11">
        <f>SUMPRODUCT((Diário!$E$4:$E$941='Analítico Cp.'!$B132)*(Diário!$C$4:$C$941&gt;=G$4)*(Diário!$C$4:$C$941&lt;=EOMONTH(G$4,0))*(Diário!$F$4:$F$941))
+SUMPRODUCT(('Comp.'!$D$5:$D$484=$B132)*('Comp.'!$B$5:$B$484&gt;=G$4)*('Comp.'!$B$5:$B$484&lt;=EOMONTH(G$4,0))*('Comp.'!$E$5:$E$484))</f>
        <v>0</v>
      </c>
      <c r="H132" s="11">
        <f>SUMPRODUCT((Diário!$E$4:$E$941='Analítico Cp.'!$B132)*(Diário!$C$4:$C$941&gt;=H$4)*(Diário!$C$4:$C$941&lt;=EOMONTH(H$4,0))*(Diário!$F$4:$F$941))
+SUMPRODUCT(('Comp.'!$D$5:$D$484=$B132)*('Comp.'!$B$5:$B$484&gt;=H$4)*('Comp.'!$B$5:$B$484&lt;=EOMONTH(H$4,0))*('Comp.'!$E$5:$E$484))</f>
        <v>0</v>
      </c>
      <c r="I132" s="11">
        <f>SUMPRODUCT((Diário!$E$4:$E$941='Analítico Cp.'!$B132)*(Diário!$C$4:$C$941&gt;=I$4)*(Diário!$C$4:$C$941&lt;=EOMONTH(I$4,0))*(Diário!$F$4:$F$941))
+SUMPRODUCT(('Comp.'!$D$5:$D$484=$B132)*('Comp.'!$B$5:$B$484&gt;=I$4)*('Comp.'!$B$5:$B$484&lt;=EOMONTH(I$4,0))*('Comp.'!$E$5:$E$484))</f>
        <v>0</v>
      </c>
      <c r="J132" s="11">
        <f>SUMPRODUCT((Diário!$E$4:$E$941='Analítico Cp.'!$B132)*(Diário!$C$4:$C$941&gt;=J$4)*(Diário!$C$4:$C$941&lt;=EOMONTH(J$4,0))*(Diário!$F$4:$F$941))
+SUMPRODUCT(('Comp.'!$D$5:$D$484=$B132)*('Comp.'!$B$5:$B$484&gt;=J$4)*('Comp.'!$B$5:$B$484&lt;=EOMONTH(J$4,0))*('Comp.'!$E$5:$E$484))</f>
        <v>0</v>
      </c>
      <c r="K132" s="11">
        <f>SUMPRODUCT((Diário!$E$4:$E$941='Analítico Cp.'!$B132)*(Diário!$C$4:$C$941&gt;=K$4)*(Diário!$C$4:$C$941&lt;=EOMONTH(K$4,0))*(Diário!$F$4:$F$941))
+SUMPRODUCT(('Comp.'!$D$5:$D$484=$B132)*('Comp.'!$B$5:$B$484&gt;=K$4)*('Comp.'!$B$5:$B$484&lt;=EOMONTH(K$4,0))*('Comp.'!$E$5:$E$484))</f>
        <v>0</v>
      </c>
      <c r="L132" s="11">
        <f>SUMPRODUCT((Diário!$E$4:$E$941='Analítico Cp.'!$B132)*(Diário!$C$4:$C$941&gt;=L$4)*(Diário!$C$4:$C$941&lt;=EOMONTH(L$4,0))*(Diário!$F$4:$F$941))
+SUMPRODUCT(('Comp.'!$D$5:$D$484=$B132)*('Comp.'!$B$5:$B$484&gt;=L$4)*('Comp.'!$B$5:$B$484&lt;=EOMONTH(L$4,0))*('Comp.'!$E$5:$E$484))</f>
        <v>0</v>
      </c>
      <c r="M132" s="11">
        <f>SUMPRODUCT((Diário!$E$4:$E$941='Analítico Cp.'!$B132)*(Diário!$C$4:$C$941&gt;=M$4)*(Diário!$C$4:$C$941&lt;=EOMONTH(M$4,0))*(Diário!$F$4:$F$941))
+SUMPRODUCT(('Comp.'!$D$5:$D$484=$B132)*('Comp.'!$B$5:$B$484&gt;=M$4)*('Comp.'!$B$5:$B$484&lt;=EOMONTH(M$4,0))*('Comp.'!$E$5:$E$484))</f>
        <v>0</v>
      </c>
      <c r="N132" s="11">
        <f>SUMPRODUCT((Diário!$E$4:$E$941='Analítico Cp.'!$B132)*(Diário!$C$4:$C$941&gt;=N$4)*(Diário!$C$4:$C$941&lt;=EOMONTH(N$4,0))*(Diário!$F$4:$F$941))
+SUMPRODUCT(('Comp.'!$D$5:$D$484=$B132)*('Comp.'!$B$5:$B$484&gt;=N$4)*('Comp.'!$B$5:$B$484&lt;=EOMONTH(N$4,0))*('Comp.'!$E$5:$E$484))</f>
        <v>0</v>
      </c>
      <c r="O132" s="12">
        <f t="shared" si="19"/>
        <v>0</v>
      </c>
      <c r="P132" s="95">
        <f t="shared" si="20"/>
        <v>0</v>
      </c>
    </row>
    <row r="133" spans="1:16" ht="23.25" customHeight="1" x14ac:dyDescent="0.25">
      <c r="A133" s="40" t="s">
        <v>126</v>
      </c>
      <c r="B133" s="38" t="s">
        <v>208</v>
      </c>
      <c r="C133" s="11">
        <f>SUMPRODUCT((Diário!$E$4:$E$941='Analítico Cp.'!$B133)*(Diário!$C$4:$C$941&gt;=C$4)*(Diário!$C$4:$C$941&lt;=EOMONTH(C$4,0))*(Diário!$F$4:$F$941))
+SUMPRODUCT(('Comp.'!$D$5:$D$484=$B133)*('Comp.'!$B$5:$B$484&gt;=C$4)*('Comp.'!$B$5:$B$484&lt;=EOMONTH(C$4,0))*('Comp.'!$E$5:$E$484))</f>
        <v>0</v>
      </c>
      <c r="D133" s="11">
        <f>SUMPRODUCT((Diário!$E$4:$E$941='Analítico Cp.'!$B133)*(Diário!$C$4:$C$941&gt;=D$4)*(Diário!$C$4:$C$941&lt;=EOMONTH(D$4,0))*(Diário!$F$4:$F$941))
+SUMPRODUCT(('Comp.'!$D$5:$D$484=$B133)*('Comp.'!$B$5:$B$484&gt;=D$4)*('Comp.'!$B$5:$B$484&lt;=EOMONTH(D$4,0))*('Comp.'!$E$5:$E$484))</f>
        <v>0</v>
      </c>
      <c r="E133" s="11">
        <f>SUMPRODUCT((Diário!$E$4:$E$941='Analítico Cp.'!$B133)*(Diário!$C$4:$C$941&gt;=E$4)*(Diário!$C$4:$C$941&lt;=EOMONTH(E$4,0))*(Diário!$F$4:$F$941))
+SUMPRODUCT(('Comp.'!$D$5:$D$484=$B133)*('Comp.'!$B$5:$B$484&gt;=E$4)*('Comp.'!$B$5:$B$484&lt;=EOMONTH(E$4,0))*('Comp.'!$E$5:$E$484))</f>
        <v>0</v>
      </c>
      <c r="F133" s="11">
        <f>SUMPRODUCT((Diário!$E$4:$E$941='Analítico Cp.'!$B133)*(Diário!$C$4:$C$941&gt;=F$4)*(Diário!$C$4:$C$941&lt;=EOMONTH(F$4,0))*(Diário!$F$4:$F$941))
+SUMPRODUCT(('Comp.'!$D$5:$D$484=$B133)*('Comp.'!$B$5:$B$484&gt;=F$4)*('Comp.'!$B$5:$B$484&lt;=EOMONTH(F$4,0))*('Comp.'!$E$5:$E$484))</f>
        <v>0</v>
      </c>
      <c r="G133" s="11">
        <f>SUMPRODUCT((Diário!$E$4:$E$941='Analítico Cp.'!$B133)*(Diário!$C$4:$C$941&gt;=G$4)*(Diário!$C$4:$C$941&lt;=EOMONTH(G$4,0))*(Diário!$F$4:$F$941))
+SUMPRODUCT(('Comp.'!$D$5:$D$484=$B133)*('Comp.'!$B$5:$B$484&gt;=G$4)*('Comp.'!$B$5:$B$484&lt;=EOMONTH(G$4,0))*('Comp.'!$E$5:$E$484))</f>
        <v>0</v>
      </c>
      <c r="H133" s="11">
        <f>SUMPRODUCT((Diário!$E$4:$E$941='Analítico Cp.'!$B133)*(Diário!$C$4:$C$941&gt;=H$4)*(Diário!$C$4:$C$941&lt;=EOMONTH(H$4,0))*(Diário!$F$4:$F$941))
+SUMPRODUCT(('Comp.'!$D$5:$D$484=$B133)*('Comp.'!$B$5:$B$484&gt;=H$4)*('Comp.'!$B$5:$B$484&lt;=EOMONTH(H$4,0))*('Comp.'!$E$5:$E$484))</f>
        <v>0</v>
      </c>
      <c r="I133" s="11">
        <f>SUMPRODUCT((Diário!$E$4:$E$941='Analítico Cp.'!$B133)*(Diário!$C$4:$C$941&gt;=I$4)*(Diário!$C$4:$C$941&lt;=EOMONTH(I$4,0))*(Diário!$F$4:$F$941))
+SUMPRODUCT(('Comp.'!$D$5:$D$484=$B133)*('Comp.'!$B$5:$B$484&gt;=I$4)*('Comp.'!$B$5:$B$484&lt;=EOMONTH(I$4,0))*('Comp.'!$E$5:$E$484))</f>
        <v>0</v>
      </c>
      <c r="J133" s="11">
        <f>SUMPRODUCT((Diário!$E$4:$E$941='Analítico Cp.'!$B133)*(Diário!$C$4:$C$941&gt;=J$4)*(Diário!$C$4:$C$941&lt;=EOMONTH(J$4,0))*(Diário!$F$4:$F$941))
+SUMPRODUCT(('Comp.'!$D$5:$D$484=$B133)*('Comp.'!$B$5:$B$484&gt;=J$4)*('Comp.'!$B$5:$B$484&lt;=EOMONTH(J$4,0))*('Comp.'!$E$5:$E$484))</f>
        <v>0</v>
      </c>
      <c r="K133" s="11">
        <f>SUMPRODUCT((Diário!$E$4:$E$941='Analítico Cp.'!$B133)*(Diário!$C$4:$C$941&gt;=K$4)*(Diário!$C$4:$C$941&lt;=EOMONTH(K$4,0))*(Diário!$F$4:$F$941))
+SUMPRODUCT(('Comp.'!$D$5:$D$484=$B133)*('Comp.'!$B$5:$B$484&gt;=K$4)*('Comp.'!$B$5:$B$484&lt;=EOMONTH(K$4,0))*('Comp.'!$E$5:$E$484))</f>
        <v>0</v>
      </c>
      <c r="L133" s="11">
        <f>SUMPRODUCT((Diário!$E$4:$E$941='Analítico Cp.'!$B133)*(Diário!$C$4:$C$941&gt;=L$4)*(Diário!$C$4:$C$941&lt;=EOMONTH(L$4,0))*(Diário!$F$4:$F$941))
+SUMPRODUCT(('Comp.'!$D$5:$D$484=$B133)*('Comp.'!$B$5:$B$484&gt;=L$4)*('Comp.'!$B$5:$B$484&lt;=EOMONTH(L$4,0))*('Comp.'!$E$5:$E$484))</f>
        <v>0</v>
      </c>
      <c r="M133" s="11">
        <f>SUMPRODUCT((Diário!$E$4:$E$941='Analítico Cp.'!$B133)*(Diário!$C$4:$C$941&gt;=M$4)*(Diário!$C$4:$C$941&lt;=EOMONTH(M$4,0))*(Diário!$F$4:$F$941))
+SUMPRODUCT(('Comp.'!$D$5:$D$484=$B133)*('Comp.'!$B$5:$B$484&gt;=M$4)*('Comp.'!$B$5:$B$484&lt;=EOMONTH(M$4,0))*('Comp.'!$E$5:$E$484))</f>
        <v>0</v>
      </c>
      <c r="N133" s="11">
        <f>SUMPRODUCT((Diário!$E$4:$E$941='Analítico Cp.'!$B133)*(Diário!$C$4:$C$941&gt;=N$4)*(Diário!$C$4:$C$941&lt;=EOMONTH(N$4,0))*(Diário!$F$4:$F$941))
+SUMPRODUCT(('Comp.'!$D$5:$D$484=$B133)*('Comp.'!$B$5:$B$484&gt;=N$4)*('Comp.'!$B$5:$B$484&lt;=EOMONTH(N$4,0))*('Comp.'!$E$5:$E$484))</f>
        <v>0</v>
      </c>
      <c r="O133" s="12">
        <f t="shared" si="19"/>
        <v>0</v>
      </c>
      <c r="P133" s="95">
        <f t="shared" si="20"/>
        <v>0</v>
      </c>
    </row>
    <row r="134" spans="1:16" ht="23.25" customHeight="1" x14ac:dyDescent="0.25">
      <c r="A134" s="40" t="s">
        <v>128</v>
      </c>
      <c r="B134" s="38" t="s">
        <v>213</v>
      </c>
      <c r="C134" s="11">
        <f>SUMPRODUCT((Diário!$E$4:$E$941='Analítico Cp.'!$B134)*(Diário!$C$4:$C$941&gt;=C$4)*(Diário!$C$4:$C$941&lt;=EOMONTH(C$4,0))*(Diário!$F$4:$F$941))
+SUMPRODUCT(('Comp.'!$D$5:$D$484=$B134)*('Comp.'!$B$5:$B$484&gt;=C$4)*('Comp.'!$B$5:$B$484&lt;=EOMONTH(C$4,0))*('Comp.'!$E$5:$E$484))</f>
        <v>0</v>
      </c>
      <c r="D134" s="11">
        <f>SUMPRODUCT((Diário!$E$4:$E$941='Analítico Cp.'!$B134)*(Diário!$C$4:$C$941&gt;=D$4)*(Diário!$C$4:$C$941&lt;=EOMONTH(D$4,0))*(Diário!$F$4:$F$941))
+SUMPRODUCT(('Comp.'!$D$5:$D$484=$B134)*('Comp.'!$B$5:$B$484&gt;=D$4)*('Comp.'!$B$5:$B$484&lt;=EOMONTH(D$4,0))*('Comp.'!$E$5:$E$484))</f>
        <v>0</v>
      </c>
      <c r="E134" s="11">
        <f>SUMPRODUCT((Diário!$E$4:$E$941='Analítico Cp.'!$B134)*(Diário!$C$4:$C$941&gt;=E$4)*(Diário!$C$4:$C$941&lt;=EOMONTH(E$4,0))*(Diário!$F$4:$F$941))
+SUMPRODUCT(('Comp.'!$D$5:$D$484=$B134)*('Comp.'!$B$5:$B$484&gt;=E$4)*('Comp.'!$B$5:$B$484&lt;=EOMONTH(E$4,0))*('Comp.'!$E$5:$E$484))</f>
        <v>0</v>
      </c>
      <c r="F134" s="11">
        <f>SUMPRODUCT((Diário!$E$4:$E$941='Analítico Cp.'!$B134)*(Diário!$C$4:$C$941&gt;=F$4)*(Diário!$C$4:$C$941&lt;=EOMONTH(F$4,0))*(Diário!$F$4:$F$941))
+SUMPRODUCT(('Comp.'!$D$5:$D$484=$B134)*('Comp.'!$B$5:$B$484&gt;=F$4)*('Comp.'!$B$5:$B$484&lt;=EOMONTH(F$4,0))*('Comp.'!$E$5:$E$484))</f>
        <v>0</v>
      </c>
      <c r="G134" s="11">
        <f>SUMPRODUCT((Diário!$E$4:$E$941='Analítico Cp.'!$B134)*(Diário!$C$4:$C$941&gt;=G$4)*(Diário!$C$4:$C$941&lt;=EOMONTH(G$4,0))*(Diário!$F$4:$F$941))
+SUMPRODUCT(('Comp.'!$D$5:$D$484=$B134)*('Comp.'!$B$5:$B$484&gt;=G$4)*('Comp.'!$B$5:$B$484&lt;=EOMONTH(G$4,0))*('Comp.'!$E$5:$E$484))</f>
        <v>0</v>
      </c>
      <c r="H134" s="11">
        <f>SUMPRODUCT((Diário!$E$4:$E$941='Analítico Cp.'!$B134)*(Diário!$C$4:$C$941&gt;=H$4)*(Diário!$C$4:$C$941&lt;=EOMONTH(H$4,0))*(Diário!$F$4:$F$941))
+SUMPRODUCT(('Comp.'!$D$5:$D$484=$B134)*('Comp.'!$B$5:$B$484&gt;=H$4)*('Comp.'!$B$5:$B$484&lt;=EOMONTH(H$4,0))*('Comp.'!$E$5:$E$484))</f>
        <v>0</v>
      </c>
      <c r="I134" s="11">
        <f>SUMPRODUCT((Diário!$E$4:$E$941='Analítico Cp.'!$B134)*(Diário!$C$4:$C$941&gt;=I$4)*(Diário!$C$4:$C$941&lt;=EOMONTH(I$4,0))*(Diário!$F$4:$F$941))
+SUMPRODUCT(('Comp.'!$D$5:$D$484=$B134)*('Comp.'!$B$5:$B$484&gt;=I$4)*('Comp.'!$B$5:$B$484&lt;=EOMONTH(I$4,0))*('Comp.'!$E$5:$E$484))</f>
        <v>0</v>
      </c>
      <c r="J134" s="11">
        <f>SUMPRODUCT((Diário!$E$4:$E$941='Analítico Cp.'!$B134)*(Diário!$C$4:$C$941&gt;=J$4)*(Diário!$C$4:$C$941&lt;=EOMONTH(J$4,0))*(Diário!$F$4:$F$941))
+SUMPRODUCT(('Comp.'!$D$5:$D$484=$B134)*('Comp.'!$B$5:$B$484&gt;=J$4)*('Comp.'!$B$5:$B$484&lt;=EOMONTH(J$4,0))*('Comp.'!$E$5:$E$484))</f>
        <v>0</v>
      </c>
      <c r="K134" s="11">
        <f>SUMPRODUCT((Diário!$E$4:$E$941='Analítico Cp.'!$B134)*(Diário!$C$4:$C$941&gt;=K$4)*(Diário!$C$4:$C$941&lt;=EOMONTH(K$4,0))*(Diário!$F$4:$F$941))
+SUMPRODUCT(('Comp.'!$D$5:$D$484=$B134)*('Comp.'!$B$5:$B$484&gt;=K$4)*('Comp.'!$B$5:$B$484&lt;=EOMONTH(K$4,0))*('Comp.'!$E$5:$E$484))</f>
        <v>0</v>
      </c>
      <c r="L134" s="11">
        <f>SUMPRODUCT((Diário!$E$4:$E$941='Analítico Cp.'!$B134)*(Diário!$C$4:$C$941&gt;=L$4)*(Diário!$C$4:$C$941&lt;=EOMONTH(L$4,0))*(Diário!$F$4:$F$941))
+SUMPRODUCT(('Comp.'!$D$5:$D$484=$B134)*('Comp.'!$B$5:$B$484&gt;=L$4)*('Comp.'!$B$5:$B$484&lt;=EOMONTH(L$4,0))*('Comp.'!$E$5:$E$484))</f>
        <v>0</v>
      </c>
      <c r="M134" s="11">
        <f>SUMPRODUCT((Diário!$E$4:$E$941='Analítico Cp.'!$B134)*(Diário!$C$4:$C$941&gt;=M$4)*(Diário!$C$4:$C$941&lt;=EOMONTH(M$4,0))*(Diário!$F$4:$F$941))
+SUMPRODUCT(('Comp.'!$D$5:$D$484=$B134)*('Comp.'!$B$5:$B$484&gt;=M$4)*('Comp.'!$B$5:$B$484&lt;=EOMONTH(M$4,0))*('Comp.'!$E$5:$E$484))</f>
        <v>0</v>
      </c>
      <c r="N134" s="11">
        <f>SUMPRODUCT((Diário!$E$4:$E$941='Analítico Cp.'!$B134)*(Diário!$C$4:$C$941&gt;=N$4)*(Diário!$C$4:$C$941&lt;=EOMONTH(N$4,0))*(Diário!$F$4:$F$941))
+SUMPRODUCT(('Comp.'!$D$5:$D$484=$B134)*('Comp.'!$B$5:$B$484&gt;=N$4)*('Comp.'!$B$5:$B$484&lt;=EOMONTH(N$4,0))*('Comp.'!$E$5:$E$484))</f>
        <v>0</v>
      </c>
      <c r="O134" s="12">
        <f t="shared" si="19"/>
        <v>0</v>
      </c>
      <c r="P134" s="95">
        <f t="shared" si="20"/>
        <v>0</v>
      </c>
    </row>
    <row r="135" spans="1:16" ht="23.25" customHeight="1" x14ac:dyDescent="0.25">
      <c r="A135" s="40" t="s">
        <v>129</v>
      </c>
      <c r="B135" s="38" t="s">
        <v>337</v>
      </c>
      <c r="C135" s="11">
        <f>SUMPRODUCT((Diário!$E$4:$E$941='Analítico Cp.'!$B135)*(Diário!$C$4:$C$941&gt;=C$4)*(Diário!$C$4:$C$941&lt;=EOMONTH(C$4,0))*(Diário!$F$4:$F$941))
+SUMPRODUCT(('Comp.'!$D$5:$D$484=$B135)*('Comp.'!$B$5:$B$484&gt;=C$4)*('Comp.'!$B$5:$B$484&lt;=EOMONTH(C$4,0))*('Comp.'!$E$5:$E$484))</f>
        <v>0</v>
      </c>
      <c r="D135" s="11">
        <f>SUMPRODUCT((Diário!$E$4:$E$941='Analítico Cp.'!$B135)*(Diário!$C$4:$C$941&gt;=D$4)*(Diário!$C$4:$C$941&lt;=EOMONTH(D$4,0))*(Diário!$F$4:$F$941))
+SUMPRODUCT(('Comp.'!$D$5:$D$484=$B135)*('Comp.'!$B$5:$B$484&gt;=D$4)*('Comp.'!$B$5:$B$484&lt;=EOMONTH(D$4,0))*('Comp.'!$E$5:$E$484))</f>
        <v>0</v>
      </c>
      <c r="E135" s="11">
        <f>SUMPRODUCT((Diário!$E$4:$E$941='Analítico Cp.'!$B135)*(Diário!$C$4:$C$941&gt;=E$4)*(Diário!$C$4:$C$941&lt;=EOMONTH(E$4,0))*(Diário!$F$4:$F$941))
+SUMPRODUCT(('Comp.'!$D$5:$D$484=$B135)*('Comp.'!$B$5:$B$484&gt;=E$4)*('Comp.'!$B$5:$B$484&lt;=EOMONTH(E$4,0))*('Comp.'!$E$5:$E$484))</f>
        <v>0</v>
      </c>
      <c r="F135" s="11">
        <f>SUMPRODUCT((Diário!$E$4:$E$941='Analítico Cp.'!$B135)*(Diário!$C$4:$C$941&gt;=F$4)*(Diário!$C$4:$C$941&lt;=EOMONTH(F$4,0))*(Diário!$F$4:$F$941))
+SUMPRODUCT(('Comp.'!$D$5:$D$484=$B135)*('Comp.'!$B$5:$B$484&gt;=F$4)*('Comp.'!$B$5:$B$484&lt;=EOMONTH(F$4,0))*('Comp.'!$E$5:$E$484))</f>
        <v>0</v>
      </c>
      <c r="G135" s="11">
        <f>SUMPRODUCT((Diário!$E$4:$E$941='Analítico Cp.'!$B135)*(Diário!$C$4:$C$941&gt;=G$4)*(Diário!$C$4:$C$941&lt;=EOMONTH(G$4,0))*(Diário!$F$4:$F$941))
+SUMPRODUCT(('Comp.'!$D$5:$D$484=$B135)*('Comp.'!$B$5:$B$484&gt;=G$4)*('Comp.'!$B$5:$B$484&lt;=EOMONTH(G$4,0))*('Comp.'!$E$5:$E$484))</f>
        <v>0</v>
      </c>
      <c r="H135" s="11">
        <f>SUMPRODUCT((Diário!$E$4:$E$941='Analítico Cp.'!$B135)*(Diário!$C$4:$C$941&gt;=H$4)*(Diário!$C$4:$C$941&lt;=EOMONTH(H$4,0))*(Diário!$F$4:$F$941))
+SUMPRODUCT(('Comp.'!$D$5:$D$484=$B135)*('Comp.'!$B$5:$B$484&gt;=H$4)*('Comp.'!$B$5:$B$484&lt;=EOMONTH(H$4,0))*('Comp.'!$E$5:$E$484))</f>
        <v>0</v>
      </c>
      <c r="I135" s="11">
        <f>SUMPRODUCT((Diário!$E$4:$E$941='Analítico Cp.'!$B135)*(Diário!$C$4:$C$941&gt;=I$4)*(Diário!$C$4:$C$941&lt;=EOMONTH(I$4,0))*(Diário!$F$4:$F$941))
+SUMPRODUCT(('Comp.'!$D$5:$D$484=$B135)*('Comp.'!$B$5:$B$484&gt;=I$4)*('Comp.'!$B$5:$B$484&lt;=EOMONTH(I$4,0))*('Comp.'!$E$5:$E$484))</f>
        <v>0</v>
      </c>
      <c r="J135" s="11">
        <f>SUMPRODUCT((Diário!$E$4:$E$941='Analítico Cp.'!$B135)*(Diário!$C$4:$C$941&gt;=J$4)*(Diário!$C$4:$C$941&lt;=EOMONTH(J$4,0))*(Diário!$F$4:$F$941))
+SUMPRODUCT(('Comp.'!$D$5:$D$484=$B135)*('Comp.'!$B$5:$B$484&gt;=J$4)*('Comp.'!$B$5:$B$484&lt;=EOMONTH(J$4,0))*('Comp.'!$E$5:$E$484))</f>
        <v>0</v>
      </c>
      <c r="K135" s="11">
        <f>SUMPRODUCT((Diário!$E$4:$E$941='Analítico Cp.'!$B135)*(Diário!$C$4:$C$941&gt;=K$4)*(Diário!$C$4:$C$941&lt;=EOMONTH(K$4,0))*(Diário!$F$4:$F$941))
+SUMPRODUCT(('Comp.'!$D$5:$D$484=$B135)*('Comp.'!$B$5:$B$484&gt;=K$4)*('Comp.'!$B$5:$B$484&lt;=EOMONTH(K$4,0))*('Comp.'!$E$5:$E$484))</f>
        <v>0</v>
      </c>
      <c r="L135" s="11">
        <f>SUMPRODUCT((Diário!$E$4:$E$941='Analítico Cp.'!$B135)*(Diário!$C$4:$C$941&gt;=L$4)*(Diário!$C$4:$C$941&lt;=EOMONTH(L$4,0))*(Diário!$F$4:$F$941))
+SUMPRODUCT(('Comp.'!$D$5:$D$484=$B135)*('Comp.'!$B$5:$B$484&gt;=L$4)*('Comp.'!$B$5:$B$484&lt;=EOMONTH(L$4,0))*('Comp.'!$E$5:$E$484))</f>
        <v>0</v>
      </c>
      <c r="M135" s="11">
        <f>SUMPRODUCT((Diário!$E$4:$E$941='Analítico Cp.'!$B135)*(Diário!$C$4:$C$941&gt;=M$4)*(Diário!$C$4:$C$941&lt;=EOMONTH(M$4,0))*(Diário!$F$4:$F$941))
+SUMPRODUCT(('Comp.'!$D$5:$D$484=$B135)*('Comp.'!$B$5:$B$484&gt;=M$4)*('Comp.'!$B$5:$B$484&lt;=EOMONTH(M$4,0))*('Comp.'!$E$5:$E$484))</f>
        <v>0</v>
      </c>
      <c r="N135" s="11">
        <f>SUMPRODUCT((Diário!$E$4:$E$941='Analítico Cp.'!$B135)*(Diário!$C$4:$C$941&gt;=N$4)*(Diário!$C$4:$C$941&lt;=EOMONTH(N$4,0))*(Diário!$F$4:$F$941))
+SUMPRODUCT(('Comp.'!$D$5:$D$484=$B135)*('Comp.'!$B$5:$B$484&gt;=N$4)*('Comp.'!$B$5:$B$484&lt;=EOMONTH(N$4,0))*('Comp.'!$E$5:$E$484))</f>
        <v>0</v>
      </c>
      <c r="O135" s="12">
        <f t="shared" ref="O135" si="21">SUM(C135:N135)</f>
        <v>0</v>
      </c>
      <c r="P135" s="95">
        <f t="shared" si="20"/>
        <v>0</v>
      </c>
    </row>
    <row r="136" spans="1:16" ht="23.25" customHeight="1" x14ac:dyDescent="0.25">
      <c r="A136" s="40" t="s">
        <v>338</v>
      </c>
      <c r="B136" s="41" t="s">
        <v>216</v>
      </c>
      <c r="C136" s="11">
        <f>SUMPRODUCT((Diário!$E$4:$E$941='Analítico Cp.'!$B136)*(Diário!$C$4:$C$941&gt;=C$4)*(Diário!$C$4:$C$941&lt;=EOMONTH(C$4,0))*(Diário!$F$4:$F$941))
+SUMPRODUCT(('Comp.'!$D$5:$D$484=$B136)*('Comp.'!$B$5:$B$484&gt;=C$4)*('Comp.'!$B$5:$B$484&lt;=EOMONTH(C$4,0))*('Comp.'!$E$5:$E$484))</f>
        <v>0</v>
      </c>
      <c r="D136" s="11">
        <f>SUMPRODUCT((Diário!$E$4:$E$941='Analítico Cp.'!$B136)*(Diário!$C$4:$C$941&gt;=D$4)*(Diário!$C$4:$C$941&lt;=EOMONTH(D$4,0))*(Diário!$F$4:$F$941))
+SUMPRODUCT(('Comp.'!$D$5:$D$484=$B136)*('Comp.'!$B$5:$B$484&gt;=D$4)*('Comp.'!$B$5:$B$484&lt;=EOMONTH(D$4,0))*('Comp.'!$E$5:$E$484))</f>
        <v>0</v>
      </c>
      <c r="E136" s="11">
        <f>SUMPRODUCT((Diário!$E$4:$E$941='Analítico Cp.'!$B136)*(Diário!$C$4:$C$941&gt;=E$4)*(Diário!$C$4:$C$941&lt;=EOMONTH(E$4,0))*(Diário!$F$4:$F$941))
+SUMPRODUCT(('Comp.'!$D$5:$D$484=$B136)*('Comp.'!$B$5:$B$484&gt;=E$4)*('Comp.'!$B$5:$B$484&lt;=EOMONTH(E$4,0))*('Comp.'!$E$5:$E$484))</f>
        <v>0</v>
      </c>
      <c r="F136" s="11">
        <f>SUMPRODUCT((Diário!$E$4:$E$941='Analítico Cp.'!$B136)*(Diário!$C$4:$C$941&gt;=F$4)*(Diário!$C$4:$C$941&lt;=EOMONTH(F$4,0))*(Diário!$F$4:$F$941))
+SUMPRODUCT(('Comp.'!$D$5:$D$484=$B136)*('Comp.'!$B$5:$B$484&gt;=F$4)*('Comp.'!$B$5:$B$484&lt;=EOMONTH(F$4,0))*('Comp.'!$E$5:$E$484))</f>
        <v>0</v>
      </c>
      <c r="G136" s="11">
        <f>SUMPRODUCT((Diário!$E$4:$E$941='Analítico Cp.'!$B136)*(Diário!$C$4:$C$941&gt;=G$4)*(Diário!$C$4:$C$941&lt;=EOMONTH(G$4,0))*(Diário!$F$4:$F$941))
+SUMPRODUCT(('Comp.'!$D$5:$D$484=$B136)*('Comp.'!$B$5:$B$484&gt;=G$4)*('Comp.'!$B$5:$B$484&lt;=EOMONTH(G$4,0))*('Comp.'!$E$5:$E$484))</f>
        <v>0</v>
      </c>
      <c r="H136" s="11">
        <f>SUMPRODUCT((Diário!$E$4:$E$941='Analítico Cp.'!$B136)*(Diário!$C$4:$C$941&gt;=H$4)*(Diário!$C$4:$C$941&lt;=EOMONTH(H$4,0))*(Diário!$F$4:$F$941))
+SUMPRODUCT(('Comp.'!$D$5:$D$484=$B136)*('Comp.'!$B$5:$B$484&gt;=H$4)*('Comp.'!$B$5:$B$484&lt;=EOMONTH(H$4,0))*('Comp.'!$E$5:$E$484))</f>
        <v>0</v>
      </c>
      <c r="I136" s="11">
        <f>SUMPRODUCT((Diário!$E$4:$E$941='Analítico Cp.'!$B136)*(Diário!$C$4:$C$941&gt;=I$4)*(Diário!$C$4:$C$941&lt;=EOMONTH(I$4,0))*(Diário!$F$4:$F$941))
+SUMPRODUCT(('Comp.'!$D$5:$D$484=$B136)*('Comp.'!$B$5:$B$484&gt;=I$4)*('Comp.'!$B$5:$B$484&lt;=EOMONTH(I$4,0))*('Comp.'!$E$5:$E$484))</f>
        <v>0</v>
      </c>
      <c r="J136" s="11">
        <f>SUMPRODUCT((Diário!$E$4:$E$941='Analítico Cp.'!$B136)*(Diário!$C$4:$C$941&gt;=J$4)*(Diário!$C$4:$C$941&lt;=EOMONTH(J$4,0))*(Diário!$F$4:$F$941))
+SUMPRODUCT(('Comp.'!$D$5:$D$484=$B136)*('Comp.'!$B$5:$B$484&gt;=J$4)*('Comp.'!$B$5:$B$484&lt;=EOMONTH(J$4,0))*('Comp.'!$E$5:$E$484))</f>
        <v>0</v>
      </c>
      <c r="K136" s="11">
        <f>SUMPRODUCT((Diário!$E$4:$E$941='Analítico Cp.'!$B136)*(Diário!$C$4:$C$941&gt;=K$4)*(Diário!$C$4:$C$941&lt;=EOMONTH(K$4,0))*(Diário!$F$4:$F$941))
+SUMPRODUCT(('Comp.'!$D$5:$D$484=$B136)*('Comp.'!$B$5:$B$484&gt;=K$4)*('Comp.'!$B$5:$B$484&lt;=EOMONTH(K$4,0))*('Comp.'!$E$5:$E$484))</f>
        <v>0</v>
      </c>
      <c r="L136" s="11">
        <f>SUMPRODUCT((Diário!$E$4:$E$941='Analítico Cp.'!$B136)*(Diário!$C$4:$C$941&gt;=L$4)*(Diário!$C$4:$C$941&lt;=EOMONTH(L$4,0))*(Diário!$F$4:$F$941))
+SUMPRODUCT(('Comp.'!$D$5:$D$484=$B136)*('Comp.'!$B$5:$B$484&gt;=L$4)*('Comp.'!$B$5:$B$484&lt;=EOMONTH(L$4,0))*('Comp.'!$E$5:$E$484))</f>
        <v>0</v>
      </c>
      <c r="M136" s="11">
        <f>SUMPRODUCT((Diário!$E$4:$E$941='Analítico Cp.'!$B136)*(Diário!$C$4:$C$941&gt;=M$4)*(Diário!$C$4:$C$941&lt;=EOMONTH(M$4,0))*(Diário!$F$4:$F$941))
+SUMPRODUCT(('Comp.'!$D$5:$D$484=$B136)*('Comp.'!$B$5:$B$484&gt;=M$4)*('Comp.'!$B$5:$B$484&lt;=EOMONTH(M$4,0))*('Comp.'!$E$5:$E$484))</f>
        <v>0</v>
      </c>
      <c r="N136" s="11">
        <f>SUMPRODUCT((Diário!$E$4:$E$941='Analítico Cp.'!$B136)*(Diário!$C$4:$C$941&gt;=N$4)*(Diário!$C$4:$C$941&lt;=EOMONTH(N$4,0))*(Diário!$F$4:$F$941))
+SUMPRODUCT(('Comp.'!$D$5:$D$484=$B136)*('Comp.'!$B$5:$B$484&gt;=N$4)*('Comp.'!$B$5:$B$484&lt;=EOMONTH(N$4,0))*('Comp.'!$E$5:$E$484))</f>
        <v>0</v>
      </c>
      <c r="O136" s="12">
        <f t="shared" si="19"/>
        <v>0</v>
      </c>
      <c r="P136" s="95">
        <f t="shared" si="20"/>
        <v>0</v>
      </c>
    </row>
    <row r="137" spans="1:16" ht="23.25" customHeight="1" thickBot="1" x14ac:dyDescent="0.3">
      <c r="A137" s="230"/>
      <c r="B137" s="231" t="s">
        <v>336</v>
      </c>
      <c r="C137" s="248">
        <f>SUBTOTAL(109,C123:C136)</f>
        <v>0</v>
      </c>
      <c r="D137" s="248">
        <f>SUBTOTAL(109,D123:D136)</f>
        <v>0</v>
      </c>
      <c r="E137" s="248">
        <f>SUBTOTAL(109,E123:E136)</f>
        <v>0</v>
      </c>
      <c r="F137" s="248">
        <f t="shared" ref="F137:N137" si="22">SUBTOTAL(109,F123:F136)</f>
        <v>0</v>
      </c>
      <c r="G137" s="248">
        <f t="shared" si="22"/>
        <v>0</v>
      </c>
      <c r="H137" s="248">
        <f t="shared" si="22"/>
        <v>0</v>
      </c>
      <c r="I137" s="248">
        <f t="shared" si="22"/>
        <v>0</v>
      </c>
      <c r="J137" s="248">
        <f t="shared" si="22"/>
        <v>0</v>
      </c>
      <c r="K137" s="248">
        <f t="shared" si="22"/>
        <v>0</v>
      </c>
      <c r="L137" s="248">
        <f t="shared" si="22"/>
        <v>0</v>
      </c>
      <c r="M137" s="248">
        <f t="shared" si="22"/>
        <v>0</v>
      </c>
      <c r="N137" s="248">
        <f t="shared" si="22"/>
        <v>0</v>
      </c>
      <c r="O137" s="248">
        <f>SUBTOTAL(109,O123:O136)</f>
        <v>0</v>
      </c>
      <c r="P137" s="232">
        <f t="shared" si="20"/>
        <v>0</v>
      </c>
    </row>
    <row r="138" spans="1:16" ht="23.25" customHeight="1" thickBot="1" x14ac:dyDescent="0.3">
      <c r="A138" s="226" t="s">
        <v>282</v>
      </c>
      <c r="B138" s="211" t="s">
        <v>348</v>
      </c>
      <c r="C138" s="242">
        <f>SUMPRODUCT((Diário!$E$4:$E$941='Analítico Cp.'!$B138)*(Diário!$C$4:$C$941&gt;=C$4)*(Diário!$C$4:$C$941&lt;=EOMONTH(C$4,0))*(Diário!$F$4:$F$941))
+SUMPRODUCT(('Comp.'!$D$5:$D$484=$B138)*('Comp.'!$B$5:$B$484&gt;=C$4)*('Comp.'!$B$5:$B$484&lt;=EOMONTH(C$4,0))*('Comp.'!$E$5:$E$484))</f>
        <v>6453.42</v>
      </c>
      <c r="D138" s="242">
        <f>SUMPRODUCT((Diário!$E$4:$E$941='Analítico Cp.'!$B138)*(Diário!$C$4:$C$941&gt;=D$4)*(Diário!$C$4:$C$941&lt;=EOMONTH(D$4,0))*(Diário!$F$4:$F$941))
+SUMPRODUCT(('Comp.'!$D$5:$D$484=$B138)*('Comp.'!$B$5:$B$484&gt;=D$4)*('Comp.'!$B$5:$B$484&lt;=EOMONTH(D$4,0))*('Comp.'!$E$5:$E$484))</f>
        <v>5752.05</v>
      </c>
      <c r="E138" s="242">
        <f>SUMPRODUCT((Diário!$E$4:$E$941='Analítico Cp.'!$B138)*(Diário!$C$4:$C$941&gt;=E$4)*(Diário!$C$4:$C$941&lt;=EOMONTH(E$4,0))*(Diário!$F$4:$F$941))
+SUMPRODUCT(('Comp.'!$D$5:$D$484=$B138)*('Comp.'!$B$5:$B$484&gt;=E$4)*('Comp.'!$B$5:$B$484&lt;=EOMONTH(E$4,0))*('Comp.'!$E$5:$E$484))</f>
        <v>5113.4799999999996</v>
      </c>
      <c r="F138" s="242">
        <f>SUMPRODUCT((Diário!$E$4:$E$941='Analítico Cp.'!$B138)*(Diário!$C$4:$C$941&gt;=F$4)*(Diário!$C$4:$C$941&lt;=EOMONTH(F$4,0))*(Diário!$F$4:$F$941))
+SUMPRODUCT(('Comp.'!$D$5:$D$484=$B138)*('Comp.'!$B$5:$B$484&gt;=F$4)*('Comp.'!$B$5:$B$484&lt;=EOMONTH(F$4,0))*('Comp.'!$E$5:$E$484))</f>
        <v>5091.7700000000004</v>
      </c>
      <c r="G138" s="242">
        <f>SUMPRODUCT((Diário!$E$4:$E$941='Analítico Cp.'!$B138)*(Diário!$C$4:$C$941&gt;=G$4)*(Diário!$C$4:$C$941&lt;=EOMONTH(G$4,0))*(Diário!$F$4:$F$941))
+SUMPRODUCT(('Comp.'!$D$5:$D$484=$B138)*('Comp.'!$B$5:$B$484&gt;=G$4)*('Comp.'!$B$5:$B$484&lt;=EOMONTH(G$4,0))*('Comp.'!$E$5:$E$484))</f>
        <v>0</v>
      </c>
      <c r="H138" s="242">
        <f>SUMPRODUCT((Diário!$E$4:$E$941='Analítico Cp.'!$B138)*(Diário!$C$4:$C$941&gt;=H$4)*(Diário!$C$4:$C$941&lt;=EOMONTH(H$4,0))*(Diário!$F$4:$F$941))
+SUMPRODUCT(('Comp.'!$D$5:$D$484=$B138)*('Comp.'!$B$5:$B$484&gt;=H$4)*('Comp.'!$B$5:$B$484&lt;=EOMONTH(H$4,0))*('Comp.'!$E$5:$E$484))</f>
        <v>0</v>
      </c>
      <c r="I138" s="242">
        <f>SUMPRODUCT((Diário!$E$4:$E$941='Analítico Cp.'!$B138)*(Diário!$C$4:$C$941&gt;=I$4)*(Diário!$C$4:$C$941&lt;=EOMONTH(I$4,0))*(Diário!$F$4:$F$941))
+SUMPRODUCT(('Comp.'!$D$5:$D$484=$B138)*('Comp.'!$B$5:$B$484&gt;=I$4)*('Comp.'!$B$5:$B$484&lt;=EOMONTH(I$4,0))*('Comp.'!$E$5:$E$484))</f>
        <v>0</v>
      </c>
      <c r="J138" s="242">
        <f>SUMPRODUCT((Diário!$E$4:$E$941='Analítico Cp.'!$B138)*(Diário!$C$4:$C$941&gt;=J$4)*(Diário!$C$4:$C$941&lt;=EOMONTH(J$4,0))*(Diário!$F$4:$F$941))
+SUMPRODUCT(('Comp.'!$D$5:$D$484=$B138)*('Comp.'!$B$5:$B$484&gt;=J$4)*('Comp.'!$B$5:$B$484&lt;=EOMONTH(J$4,0))*('Comp.'!$E$5:$E$484))</f>
        <v>0</v>
      </c>
      <c r="K138" s="242">
        <f>SUMPRODUCT((Diário!$E$4:$E$941='Analítico Cp.'!$B138)*(Diário!$C$4:$C$941&gt;=K$4)*(Diário!$C$4:$C$941&lt;=EOMONTH(K$4,0))*(Diário!$F$4:$F$941))
+SUMPRODUCT(('Comp.'!$D$5:$D$484=$B138)*('Comp.'!$B$5:$B$484&gt;=K$4)*('Comp.'!$B$5:$B$484&lt;=EOMONTH(K$4,0))*('Comp.'!$E$5:$E$484))</f>
        <v>0</v>
      </c>
      <c r="L138" s="242">
        <f>SUMPRODUCT((Diário!$E$4:$E$941='Analítico Cp.'!$B138)*(Diário!$C$4:$C$941&gt;=L$4)*(Diário!$C$4:$C$941&lt;=EOMONTH(L$4,0))*(Diário!$F$4:$F$941))
+SUMPRODUCT(('Comp.'!$D$5:$D$484=$B138)*('Comp.'!$B$5:$B$484&gt;=L$4)*('Comp.'!$B$5:$B$484&lt;=EOMONTH(L$4,0))*('Comp.'!$E$5:$E$484))</f>
        <v>0</v>
      </c>
      <c r="M138" s="242">
        <f>SUMPRODUCT((Diário!$E$4:$E$941='Analítico Cp.'!$B138)*(Diário!$C$4:$C$941&gt;=M$4)*(Diário!$C$4:$C$941&lt;=EOMONTH(M$4,0))*(Diário!$F$4:$F$941))
+SUMPRODUCT(('Comp.'!$D$5:$D$484=$B138)*('Comp.'!$B$5:$B$484&gt;=M$4)*('Comp.'!$B$5:$B$484&lt;=EOMONTH(M$4,0))*('Comp.'!$E$5:$E$484))</f>
        <v>0</v>
      </c>
      <c r="N138" s="242">
        <f>SUMPRODUCT((Diário!$E$4:$E$941='Analítico Cp.'!$B138)*(Diário!$C$4:$C$941&gt;=N$4)*(Diário!$C$4:$C$941&lt;=EOMONTH(N$4,0))*(Diário!$F$4:$F$941))
+SUMPRODUCT(('Comp.'!$D$5:$D$484=$B138)*('Comp.'!$B$5:$B$484&gt;=N$4)*('Comp.'!$B$5:$B$484&lt;=EOMONTH(N$4,0))*('Comp.'!$E$5:$E$484))</f>
        <v>0</v>
      </c>
      <c r="O138" s="243">
        <f t="shared" si="19"/>
        <v>22410.720000000001</v>
      </c>
      <c r="P138" s="225">
        <f t="shared" si="20"/>
        <v>3.62108152106261E-2</v>
      </c>
    </row>
    <row r="139" spans="1:16" ht="23.25" customHeight="1" thickBot="1" x14ac:dyDescent="0.3">
      <c r="A139" s="212" t="s">
        <v>238</v>
      </c>
      <c r="B139" s="213"/>
      <c r="C139" s="249">
        <f>SUBTOTAL(109,C18:C137)</f>
        <v>45282.749999999993</v>
      </c>
      <c r="D139" s="249">
        <f>SUBTOTAL(109,D18:D137)</f>
        <v>49880.15</v>
      </c>
      <c r="E139" s="249">
        <f>SUBTOTAL(109,E18:E137)</f>
        <v>53588.93</v>
      </c>
      <c r="F139" s="249">
        <f t="shared" ref="F139:N139" si="23">SUBTOTAL(109,F18:F137)</f>
        <v>447733.21</v>
      </c>
      <c r="G139" s="249">
        <f t="shared" si="23"/>
        <v>0</v>
      </c>
      <c r="H139" s="249">
        <f t="shared" si="23"/>
        <v>0</v>
      </c>
      <c r="I139" s="249">
        <f t="shared" si="23"/>
        <v>0</v>
      </c>
      <c r="J139" s="249">
        <f t="shared" si="23"/>
        <v>0</v>
      </c>
      <c r="K139" s="249">
        <f t="shared" si="23"/>
        <v>0</v>
      </c>
      <c r="L139" s="249">
        <f t="shared" si="23"/>
        <v>0</v>
      </c>
      <c r="M139" s="249">
        <f t="shared" si="23"/>
        <v>0</v>
      </c>
      <c r="N139" s="249">
        <f t="shared" si="23"/>
        <v>0</v>
      </c>
      <c r="O139" s="249">
        <f>SUBTOTAL(109,O18:O138)</f>
        <v>618895.76</v>
      </c>
      <c r="P139" s="229">
        <f t="shared" si="20"/>
        <v>1</v>
      </c>
    </row>
  </sheetData>
  <sheetProtection algorithmName="SHA-512" hashValue="gzeGk0m63FsmeM6i4NNFccVMl7sycSQotiOAQLFmrkFiawQGdfSYNa6mZLK9qGVtohYIZEee8SC8FvtJJq71Kg==" saltValue="vp6X7iYC3NcKWCs0uu/RXQ==" spinCount="100000" sheet="1" formatColumns="0"/>
  <dataConsolidate/>
  <mergeCells count="3">
    <mergeCell ref="A1:P1"/>
    <mergeCell ref="A2:P2"/>
    <mergeCell ref="A3:P3"/>
  </mergeCells>
  <phoneticPr fontId="31" type="noConversion"/>
  <printOptions horizontalCentered="1"/>
  <pageMargins left="0.19685039370078741" right="0.19685039370078741" top="0.59055118110236227" bottom="0.59055118110236227" header="0" footer="0"/>
  <pageSetup paperSize="9" fitToHeight="0" pageOrder="overThenDown" orientation="landscape" r:id="rId1"/>
  <headerFooter>
    <oddFooter>Página &amp;P de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6">
    <tabColor theme="2" tint="-0.749992370372631"/>
    <pageSetUpPr fitToPage="1"/>
  </sheetPr>
  <dimension ref="A1:U38"/>
  <sheetViews>
    <sheetView showGridLines="0" view="pageBreakPreview" topLeftCell="B6" zoomScaleNormal="100" zoomScaleSheetLayoutView="100" workbookViewId="0">
      <selection activeCell="C6" sqref="C6"/>
    </sheetView>
  </sheetViews>
  <sheetFormatPr defaultColWidth="9.109375" defaultRowHeight="13.2" x14ac:dyDescent="0.25"/>
  <cols>
    <col min="1" max="1" width="6.44140625" style="27" customWidth="1"/>
    <col min="2" max="2" width="42.109375" style="28" customWidth="1"/>
    <col min="3" max="6" width="12.44140625" style="28" bestFit="1" customWidth="1"/>
    <col min="7" max="7" width="12.44140625" style="28" customWidth="1"/>
    <col min="8" max="13" width="12.44140625" style="28" hidden="1" customWidth="1"/>
    <col min="14" max="14" width="9.88671875" style="28" hidden="1" customWidth="1"/>
    <col min="15" max="15" width="12.44140625" style="29" bestFit="1" customWidth="1"/>
    <col min="16" max="16384" width="9.109375" style="1"/>
  </cols>
  <sheetData>
    <row r="1" spans="1:21" ht="32.25" customHeight="1" x14ac:dyDescent="0.3">
      <c r="A1" s="430" t="str">
        <f>Capa!A70</f>
        <v>Contrato de Gestão nº 02/2019 - Contrato de Gestão nº. 002/2019 celebrado entre a Secretaria de Justiça e Segurança Pública do Estado de Minas Gerais - SEJUSP e o Instituto Elo</v>
      </c>
      <c r="B1" s="430"/>
      <c r="C1" s="430"/>
      <c r="D1" s="430"/>
      <c r="E1" s="430"/>
      <c r="F1" s="430"/>
      <c r="G1" s="430"/>
      <c r="H1" s="430"/>
      <c r="I1" s="430"/>
      <c r="J1" s="430"/>
      <c r="K1" s="430"/>
      <c r="L1" s="430"/>
      <c r="M1" s="430"/>
      <c r="N1" s="430"/>
      <c r="O1" s="430"/>
      <c r="P1" s="30"/>
      <c r="Q1" s="30"/>
      <c r="R1" s="30"/>
      <c r="S1" s="30"/>
      <c r="T1" s="30"/>
      <c r="U1" s="30"/>
    </row>
    <row r="2" spans="1:21" ht="19.5" customHeight="1" x14ac:dyDescent="0.3">
      <c r="A2" s="430" t="str">
        <f>Capa!A5</f>
        <v>26º Relatório Gerencial Financeiro</v>
      </c>
      <c r="B2" s="430"/>
      <c r="C2" s="430"/>
      <c r="D2" s="430"/>
      <c r="E2" s="430"/>
      <c r="F2" s="430"/>
      <c r="G2" s="430"/>
      <c r="H2" s="430"/>
      <c r="I2" s="430"/>
      <c r="J2" s="430"/>
      <c r="K2" s="430"/>
      <c r="L2" s="430"/>
      <c r="M2" s="430"/>
      <c r="N2" s="430"/>
      <c r="O2" s="430"/>
      <c r="P2" s="30"/>
      <c r="Q2" s="30"/>
      <c r="R2" s="30"/>
      <c r="S2" s="30"/>
      <c r="T2" s="30"/>
      <c r="U2" s="30"/>
    </row>
    <row r="3" spans="1:21" ht="19.5" customHeight="1" thickBot="1" x14ac:dyDescent="0.3">
      <c r="A3" s="424" t="s">
        <v>291</v>
      </c>
      <c r="B3" s="424"/>
      <c r="C3" s="424"/>
      <c r="D3" s="424"/>
      <c r="E3" s="424"/>
      <c r="F3" s="424"/>
      <c r="G3" s="424"/>
      <c r="H3" s="424"/>
      <c r="I3" s="424"/>
      <c r="J3" s="424"/>
      <c r="K3" s="424"/>
      <c r="L3" s="424"/>
      <c r="M3" s="424"/>
      <c r="N3" s="424"/>
      <c r="O3" s="424"/>
      <c r="P3" s="31"/>
      <c r="Q3" s="31"/>
      <c r="R3" s="31"/>
      <c r="S3" s="31"/>
      <c r="T3" s="31"/>
      <c r="U3" s="31"/>
    </row>
    <row r="4" spans="1:21" ht="24.75" customHeight="1" thickBot="1" x14ac:dyDescent="0.3">
      <c r="A4" s="256"/>
      <c r="B4" s="257"/>
      <c r="C4" s="312">
        <f>Resumo!C4</f>
        <v>45658</v>
      </c>
      <c r="D4" s="312">
        <f>Resumo!D4</f>
        <v>45689</v>
      </c>
      <c r="E4" s="312">
        <f>Resumo!E4</f>
        <v>45717</v>
      </c>
      <c r="F4" s="312">
        <f>Resumo!F4</f>
        <v>45748</v>
      </c>
      <c r="G4" s="312">
        <f>Resumo!G4</f>
        <v>45778</v>
      </c>
      <c r="H4" s="312">
        <f>Resumo!H4</f>
        <v>45809</v>
      </c>
      <c r="I4" s="312">
        <f>Resumo!I4</f>
        <v>45839</v>
      </c>
      <c r="J4" s="312">
        <f>Resumo!J4</f>
        <v>45870</v>
      </c>
      <c r="K4" s="312">
        <f>Resumo!K4</f>
        <v>45901</v>
      </c>
      <c r="L4" s="312">
        <f>Resumo!L4</f>
        <v>45931</v>
      </c>
      <c r="M4" s="312">
        <f>Resumo!M4</f>
        <v>45962</v>
      </c>
      <c r="N4" s="312">
        <f>Resumo!N4</f>
        <v>45992</v>
      </c>
      <c r="O4" s="258" t="s">
        <v>247</v>
      </c>
    </row>
    <row r="5" spans="1:21" ht="24.75" customHeight="1" thickBot="1" x14ac:dyDescent="0.3">
      <c r="A5" s="264" t="s">
        <v>250</v>
      </c>
      <c r="B5" s="265"/>
      <c r="C5" s="266">
        <v>423660.28</v>
      </c>
      <c r="D5" s="259">
        <f>C36</f>
        <v>427095.22000000003</v>
      </c>
      <c r="E5" s="259">
        <f>D36</f>
        <v>433640.49000000005</v>
      </c>
      <c r="F5" s="259">
        <f t="shared" ref="F5:N5" si="0">E36</f>
        <v>437036.17000000004</v>
      </c>
      <c r="G5" s="259">
        <f t="shared" si="0"/>
        <v>442388.55000000005</v>
      </c>
      <c r="H5" s="259">
        <f t="shared" si="0"/>
        <v>403769.70000000007</v>
      </c>
      <c r="I5" s="259">
        <f t="shared" si="0"/>
        <v>403769.70000000007</v>
      </c>
      <c r="J5" s="259">
        <f t="shared" si="0"/>
        <v>403769.70000000007</v>
      </c>
      <c r="K5" s="259">
        <f t="shared" si="0"/>
        <v>403769.70000000007</v>
      </c>
      <c r="L5" s="259">
        <f t="shared" si="0"/>
        <v>403769.70000000007</v>
      </c>
      <c r="M5" s="259">
        <f t="shared" si="0"/>
        <v>403769.70000000007</v>
      </c>
      <c r="N5" s="259">
        <f t="shared" si="0"/>
        <v>403769.70000000007</v>
      </c>
      <c r="O5" s="267"/>
    </row>
    <row r="6" spans="1:21" ht="21" customHeight="1" x14ac:dyDescent="0.25">
      <c r="A6" s="85" t="s">
        <v>248</v>
      </c>
      <c r="B6" s="85"/>
      <c r="C6" s="23"/>
      <c r="D6" s="23"/>
      <c r="E6" s="23"/>
      <c r="F6" s="23"/>
      <c r="G6" s="23"/>
      <c r="H6" s="23"/>
      <c r="I6" s="23"/>
      <c r="J6" s="23"/>
      <c r="K6" s="23"/>
      <c r="L6" s="23"/>
      <c r="M6" s="23"/>
      <c r="N6" s="23"/>
      <c r="O6" s="23"/>
    </row>
    <row r="7" spans="1:21" ht="13.5" customHeight="1" x14ac:dyDescent="0.25">
      <c r="A7" s="82" t="s">
        <v>94</v>
      </c>
      <c r="B7" s="83" t="s">
        <v>231</v>
      </c>
      <c r="C7" s="84">
        <v>1601.33</v>
      </c>
      <c r="D7" s="84">
        <v>1601.33</v>
      </c>
      <c r="E7" s="84">
        <v>1601.33</v>
      </c>
      <c r="F7" s="84">
        <v>1601.33</v>
      </c>
      <c r="G7" s="84">
        <v>0</v>
      </c>
      <c r="H7" s="84">
        <v>0</v>
      </c>
      <c r="I7" s="84">
        <v>0</v>
      </c>
      <c r="J7" s="84">
        <v>0</v>
      </c>
      <c r="K7" s="84">
        <v>0</v>
      </c>
      <c r="L7" s="84">
        <v>0</v>
      </c>
      <c r="M7" s="84">
        <v>0</v>
      </c>
      <c r="N7" s="84">
        <v>0</v>
      </c>
      <c r="O7" s="91">
        <f>SUM(C7:N7)</f>
        <v>6405.32</v>
      </c>
    </row>
    <row r="8" spans="1:21" ht="13.5" customHeight="1" x14ac:dyDescent="0.25">
      <c r="A8" s="82" t="s">
        <v>155</v>
      </c>
      <c r="B8" s="83" t="s">
        <v>242</v>
      </c>
      <c r="C8" s="84">
        <v>0</v>
      </c>
      <c r="D8" s="84">
        <v>0</v>
      </c>
      <c r="E8" s="84">
        <v>0</v>
      </c>
      <c r="F8" s="84">
        <v>0</v>
      </c>
      <c r="G8" s="84">
        <v>0</v>
      </c>
      <c r="H8" s="84">
        <v>0</v>
      </c>
      <c r="I8" s="84">
        <v>0</v>
      </c>
      <c r="J8" s="84">
        <v>0</v>
      </c>
      <c r="K8" s="84">
        <v>0</v>
      </c>
      <c r="L8" s="84">
        <v>0</v>
      </c>
      <c r="M8" s="84">
        <v>0</v>
      </c>
      <c r="N8" s="84">
        <v>0</v>
      </c>
      <c r="O8" s="91">
        <f t="shared" ref="O8:O15" si="1">SUM(C8:N8)</f>
        <v>0</v>
      </c>
    </row>
    <row r="9" spans="1:21" ht="13.5" customHeight="1" x14ac:dyDescent="0.25">
      <c r="A9" s="82" t="s">
        <v>219</v>
      </c>
      <c r="B9" s="83" t="s">
        <v>4</v>
      </c>
      <c r="C9" s="84">
        <v>2846.81</v>
      </c>
      <c r="D9" s="84">
        <v>2846.81</v>
      </c>
      <c r="E9" s="84">
        <v>2846.81</v>
      </c>
      <c r="F9" s="84">
        <v>2846.81</v>
      </c>
      <c r="G9" s="84">
        <v>0</v>
      </c>
      <c r="H9" s="84">
        <v>0</v>
      </c>
      <c r="I9" s="84">
        <v>0</v>
      </c>
      <c r="J9" s="84">
        <v>0</v>
      </c>
      <c r="K9" s="84">
        <v>0</v>
      </c>
      <c r="L9" s="84">
        <v>0</v>
      </c>
      <c r="M9" s="84">
        <v>0</v>
      </c>
      <c r="N9" s="84">
        <v>0</v>
      </c>
      <c r="O9" s="91">
        <f t="shared" si="1"/>
        <v>11387.24</v>
      </c>
    </row>
    <row r="10" spans="1:21" ht="13.5" customHeight="1" x14ac:dyDescent="0.25">
      <c r="A10" s="82" t="s">
        <v>220</v>
      </c>
      <c r="B10" s="83" t="s">
        <v>10</v>
      </c>
      <c r="C10" s="84">
        <v>1138.72</v>
      </c>
      <c r="D10" s="84">
        <v>1138.72</v>
      </c>
      <c r="E10" s="84">
        <v>1138.72</v>
      </c>
      <c r="F10" s="84">
        <v>1138.72</v>
      </c>
      <c r="G10" s="84">
        <v>0</v>
      </c>
      <c r="H10" s="84">
        <v>0</v>
      </c>
      <c r="I10" s="84">
        <v>0</v>
      </c>
      <c r="J10" s="84">
        <v>0</v>
      </c>
      <c r="K10" s="84">
        <v>0</v>
      </c>
      <c r="L10" s="84">
        <v>0</v>
      </c>
      <c r="M10" s="84">
        <v>0</v>
      </c>
      <c r="N10" s="84">
        <v>0</v>
      </c>
      <c r="O10" s="91">
        <f>SUM(C10:N10)</f>
        <v>4554.88</v>
      </c>
    </row>
    <row r="11" spans="1:21" ht="13.5" customHeight="1" x14ac:dyDescent="0.25">
      <c r="A11" s="82" t="s">
        <v>221</v>
      </c>
      <c r="B11" s="83" t="s">
        <v>243</v>
      </c>
      <c r="C11" s="84">
        <v>2691.31</v>
      </c>
      <c r="D11" s="84">
        <v>2691.31</v>
      </c>
      <c r="E11" s="84">
        <v>2691.31</v>
      </c>
      <c r="F11" s="84">
        <v>2691.31</v>
      </c>
      <c r="G11" s="84">
        <v>0</v>
      </c>
      <c r="H11" s="84">
        <v>0</v>
      </c>
      <c r="I11" s="84">
        <v>0</v>
      </c>
      <c r="J11" s="84">
        <v>0</v>
      </c>
      <c r="K11" s="84">
        <v>0</v>
      </c>
      <c r="L11" s="84">
        <v>0</v>
      </c>
      <c r="M11" s="84">
        <v>0</v>
      </c>
      <c r="N11" s="84">
        <v>0</v>
      </c>
      <c r="O11" s="91">
        <f>SUM(C11:N11)</f>
        <v>10765.24</v>
      </c>
    </row>
    <row r="12" spans="1:21" ht="13.5" customHeight="1" x14ac:dyDescent="0.25">
      <c r="A12" s="82" t="s">
        <v>222</v>
      </c>
      <c r="B12" s="83" t="s">
        <v>258</v>
      </c>
      <c r="C12" s="84">
        <v>448.55</v>
      </c>
      <c r="D12" s="84">
        <v>448.55</v>
      </c>
      <c r="E12" s="84">
        <v>448.55</v>
      </c>
      <c r="F12" s="84">
        <v>448.55</v>
      </c>
      <c r="G12" s="84">
        <v>0</v>
      </c>
      <c r="H12" s="84">
        <v>0</v>
      </c>
      <c r="I12" s="84">
        <v>0</v>
      </c>
      <c r="J12" s="84">
        <v>0</v>
      </c>
      <c r="K12" s="84">
        <v>0</v>
      </c>
      <c r="L12" s="84">
        <v>0</v>
      </c>
      <c r="M12" s="84">
        <v>0</v>
      </c>
      <c r="N12" s="84">
        <v>0</v>
      </c>
      <c r="O12" s="91">
        <f t="shared" si="1"/>
        <v>1794.2</v>
      </c>
    </row>
    <row r="13" spans="1:21" x14ac:dyDescent="0.25">
      <c r="A13" s="82" t="s">
        <v>223</v>
      </c>
      <c r="B13" s="83" t="s">
        <v>244</v>
      </c>
      <c r="C13" s="84">
        <v>149.52000000000001</v>
      </c>
      <c r="D13" s="84">
        <v>149.52000000000001</v>
      </c>
      <c r="E13" s="84">
        <v>149.52000000000001</v>
      </c>
      <c r="F13" s="84">
        <v>149.52000000000001</v>
      </c>
      <c r="G13" s="84">
        <v>0</v>
      </c>
      <c r="H13" s="84">
        <v>0</v>
      </c>
      <c r="I13" s="84">
        <v>0</v>
      </c>
      <c r="J13" s="84">
        <v>0</v>
      </c>
      <c r="K13" s="84">
        <v>0</v>
      </c>
      <c r="L13" s="84">
        <v>0</v>
      </c>
      <c r="M13" s="84">
        <v>0</v>
      </c>
      <c r="N13" s="84">
        <v>0</v>
      </c>
      <c r="O13" s="91">
        <f t="shared" si="1"/>
        <v>598.08000000000004</v>
      </c>
    </row>
    <row r="14" spans="1:21" ht="22.8" x14ac:dyDescent="0.25">
      <c r="A14" s="82" t="s">
        <v>224</v>
      </c>
      <c r="B14" s="83" t="s">
        <v>156</v>
      </c>
      <c r="C14" s="84">
        <v>1833.07</v>
      </c>
      <c r="D14" s="84">
        <v>1833.07</v>
      </c>
      <c r="E14" s="84">
        <v>1833.07</v>
      </c>
      <c r="F14" s="84">
        <v>1833.07</v>
      </c>
      <c r="G14" s="84">
        <v>0</v>
      </c>
      <c r="H14" s="84">
        <v>0</v>
      </c>
      <c r="I14" s="84">
        <v>0</v>
      </c>
      <c r="J14" s="84">
        <v>0</v>
      </c>
      <c r="K14" s="84">
        <v>0</v>
      </c>
      <c r="L14" s="84">
        <v>0</v>
      </c>
      <c r="M14" s="84">
        <v>0</v>
      </c>
      <c r="N14" s="84">
        <v>0</v>
      </c>
      <c r="O14" s="91">
        <f t="shared" si="1"/>
        <v>7332.28</v>
      </c>
    </row>
    <row r="15" spans="1:21" ht="24.75" customHeight="1" thickBot="1" x14ac:dyDescent="0.3">
      <c r="A15" s="261" t="s">
        <v>249</v>
      </c>
      <c r="B15" s="262"/>
      <c r="C15" s="263">
        <f>SUBTOTAL(109,C7:C14)</f>
        <v>10709.31</v>
      </c>
      <c r="D15" s="263">
        <f>SUBTOTAL(109,D7:D14)</f>
        <v>10709.31</v>
      </c>
      <c r="E15" s="263">
        <f>SUBTOTAL(109,E7:E14)</f>
        <v>10709.31</v>
      </c>
      <c r="F15" s="263">
        <f t="shared" ref="F15:N15" si="2">SUBTOTAL(109,F7:F14)</f>
        <v>10709.31</v>
      </c>
      <c r="G15" s="263">
        <f t="shared" si="2"/>
        <v>0</v>
      </c>
      <c r="H15" s="263">
        <f t="shared" si="2"/>
        <v>0</v>
      </c>
      <c r="I15" s="263">
        <f t="shared" si="2"/>
        <v>0</v>
      </c>
      <c r="J15" s="263">
        <f t="shared" si="2"/>
        <v>0</v>
      </c>
      <c r="K15" s="263">
        <f t="shared" si="2"/>
        <v>0</v>
      </c>
      <c r="L15" s="263">
        <f t="shared" si="2"/>
        <v>0</v>
      </c>
      <c r="M15" s="263">
        <f t="shared" si="2"/>
        <v>0</v>
      </c>
      <c r="N15" s="263">
        <f t="shared" si="2"/>
        <v>0</v>
      </c>
      <c r="O15" s="263">
        <f t="shared" si="1"/>
        <v>42837.24</v>
      </c>
    </row>
    <row r="16" spans="1:21" ht="21" customHeight="1" x14ac:dyDescent="0.25">
      <c r="A16" s="438" t="s">
        <v>271</v>
      </c>
      <c r="B16" s="438"/>
      <c r="C16" s="86"/>
      <c r="D16" s="83"/>
      <c r="E16" s="83"/>
      <c r="F16" s="83"/>
      <c r="G16" s="83"/>
      <c r="H16" s="83"/>
      <c r="I16" s="83"/>
      <c r="J16" s="83"/>
      <c r="K16" s="83"/>
      <c r="L16" s="83"/>
      <c r="M16" s="83"/>
      <c r="N16" s="83"/>
      <c r="O16" s="91"/>
    </row>
    <row r="17" spans="1:15" ht="13.5" customHeight="1" x14ac:dyDescent="0.25">
      <c r="A17" s="82" t="s">
        <v>94</v>
      </c>
      <c r="B17" s="83" t="s">
        <v>231</v>
      </c>
      <c r="C17" s="84">
        <v>0</v>
      </c>
      <c r="D17" s="84">
        <v>0</v>
      </c>
      <c r="E17" s="84">
        <v>0</v>
      </c>
      <c r="F17" s="84">
        <v>0</v>
      </c>
      <c r="G17" s="84">
        <v>0</v>
      </c>
      <c r="H17" s="84">
        <v>0</v>
      </c>
      <c r="I17" s="84">
        <v>0</v>
      </c>
      <c r="J17" s="84">
        <v>0</v>
      </c>
      <c r="K17" s="84">
        <v>0</v>
      </c>
      <c r="L17" s="84">
        <v>0</v>
      </c>
      <c r="M17" s="84">
        <v>0</v>
      </c>
      <c r="N17" s="84">
        <v>0</v>
      </c>
      <c r="O17" s="91">
        <f>SUM(C17:N17)</f>
        <v>0</v>
      </c>
    </row>
    <row r="18" spans="1:15" ht="13.5" customHeight="1" x14ac:dyDescent="0.25">
      <c r="A18" s="82" t="s">
        <v>155</v>
      </c>
      <c r="B18" s="83" t="s">
        <v>242</v>
      </c>
      <c r="C18" s="84">
        <v>0</v>
      </c>
      <c r="D18" s="84">
        <v>0</v>
      </c>
      <c r="E18" s="84">
        <v>0</v>
      </c>
      <c r="F18" s="84">
        <v>0</v>
      </c>
      <c r="G18" s="84">
        <v>0</v>
      </c>
      <c r="H18" s="84">
        <v>0</v>
      </c>
      <c r="I18" s="84">
        <v>0</v>
      </c>
      <c r="J18" s="84">
        <v>0</v>
      </c>
      <c r="K18" s="84">
        <v>0</v>
      </c>
      <c r="L18" s="84">
        <v>0</v>
      </c>
      <c r="M18" s="84">
        <v>0</v>
      </c>
      <c r="N18" s="84">
        <v>0</v>
      </c>
      <c r="O18" s="91">
        <f t="shared" ref="O18:O24" si="3">SUM(C18:N18)</f>
        <v>0</v>
      </c>
    </row>
    <row r="19" spans="1:15" ht="13.5" customHeight="1" x14ac:dyDescent="0.25">
      <c r="A19" s="82" t="s">
        <v>219</v>
      </c>
      <c r="B19" s="83" t="s">
        <v>4</v>
      </c>
      <c r="C19" s="84">
        <v>0</v>
      </c>
      <c r="D19" s="84">
        <v>0</v>
      </c>
      <c r="E19" s="84">
        <v>0</v>
      </c>
      <c r="F19" s="84">
        <v>0</v>
      </c>
      <c r="G19" s="84">
        <v>0</v>
      </c>
      <c r="H19" s="84">
        <v>0</v>
      </c>
      <c r="I19" s="84">
        <v>0</v>
      </c>
      <c r="J19" s="84">
        <v>0</v>
      </c>
      <c r="K19" s="84">
        <v>0</v>
      </c>
      <c r="L19" s="84">
        <v>0</v>
      </c>
      <c r="M19" s="84">
        <v>0</v>
      </c>
      <c r="N19" s="84">
        <v>0</v>
      </c>
      <c r="O19" s="91">
        <f t="shared" si="3"/>
        <v>0</v>
      </c>
    </row>
    <row r="20" spans="1:15" ht="13.5" customHeight="1" x14ac:dyDescent="0.25">
      <c r="A20" s="82" t="s">
        <v>220</v>
      </c>
      <c r="B20" s="83" t="s">
        <v>10</v>
      </c>
      <c r="C20" s="84">
        <v>0</v>
      </c>
      <c r="D20" s="84">
        <v>0</v>
      </c>
      <c r="E20" s="84">
        <v>0</v>
      </c>
      <c r="F20" s="84">
        <v>0</v>
      </c>
      <c r="G20" s="84">
        <v>0</v>
      </c>
      <c r="H20" s="84">
        <v>0</v>
      </c>
      <c r="I20" s="84">
        <v>0</v>
      </c>
      <c r="J20" s="84">
        <v>0</v>
      </c>
      <c r="K20" s="84">
        <v>0</v>
      </c>
      <c r="L20" s="84">
        <v>0</v>
      </c>
      <c r="M20" s="84">
        <v>0</v>
      </c>
      <c r="N20" s="84">
        <v>0</v>
      </c>
      <c r="O20" s="91">
        <f>SUM(C20:N20)</f>
        <v>0</v>
      </c>
    </row>
    <row r="21" spans="1:15" ht="13.5" customHeight="1" x14ac:dyDescent="0.25">
      <c r="A21" s="82" t="s">
        <v>221</v>
      </c>
      <c r="B21" s="83" t="s">
        <v>243</v>
      </c>
      <c r="C21" s="84">
        <v>0</v>
      </c>
      <c r="D21" s="84">
        <v>0</v>
      </c>
      <c r="E21" s="84">
        <v>0</v>
      </c>
      <c r="F21" s="84">
        <v>0</v>
      </c>
      <c r="G21" s="84">
        <v>0</v>
      </c>
      <c r="H21" s="84">
        <v>0</v>
      </c>
      <c r="I21" s="84">
        <v>0</v>
      </c>
      <c r="J21" s="84">
        <v>0</v>
      </c>
      <c r="K21" s="84">
        <v>0</v>
      </c>
      <c r="L21" s="84">
        <v>0</v>
      </c>
      <c r="M21" s="84">
        <v>0</v>
      </c>
      <c r="N21" s="84">
        <v>0</v>
      </c>
      <c r="O21" s="91">
        <f>SUM(C21:N21)</f>
        <v>0</v>
      </c>
    </row>
    <row r="22" spans="1:15" ht="13.5" customHeight="1" x14ac:dyDescent="0.25">
      <c r="A22" s="82" t="s">
        <v>222</v>
      </c>
      <c r="B22" s="83" t="s">
        <v>258</v>
      </c>
      <c r="C22" s="84">
        <v>0</v>
      </c>
      <c r="D22" s="84">
        <v>0</v>
      </c>
      <c r="E22" s="84">
        <v>0</v>
      </c>
      <c r="F22" s="84">
        <v>0</v>
      </c>
      <c r="G22" s="84">
        <v>0</v>
      </c>
      <c r="H22" s="84">
        <v>0</v>
      </c>
      <c r="I22" s="84">
        <v>0</v>
      </c>
      <c r="J22" s="84">
        <v>0</v>
      </c>
      <c r="K22" s="84">
        <v>0</v>
      </c>
      <c r="L22" s="84">
        <v>0</v>
      </c>
      <c r="M22" s="84">
        <v>0</v>
      </c>
      <c r="N22" s="84">
        <v>0</v>
      </c>
      <c r="O22" s="91">
        <f t="shared" si="3"/>
        <v>0</v>
      </c>
    </row>
    <row r="23" spans="1:15" ht="13.5" customHeight="1" x14ac:dyDescent="0.25">
      <c r="A23" s="82" t="s">
        <v>223</v>
      </c>
      <c r="B23" s="83" t="s">
        <v>244</v>
      </c>
      <c r="C23" s="84">
        <v>0</v>
      </c>
      <c r="D23" s="84">
        <v>0</v>
      </c>
      <c r="E23" s="84">
        <v>0</v>
      </c>
      <c r="F23" s="84">
        <v>0</v>
      </c>
      <c r="G23" s="84">
        <v>0</v>
      </c>
      <c r="H23" s="84">
        <v>0</v>
      </c>
      <c r="I23" s="84">
        <v>0</v>
      </c>
      <c r="J23" s="84">
        <v>0</v>
      </c>
      <c r="K23" s="84">
        <v>0</v>
      </c>
      <c r="L23" s="84">
        <v>0</v>
      </c>
      <c r="M23" s="84">
        <v>0</v>
      </c>
      <c r="N23" s="84">
        <v>0</v>
      </c>
      <c r="O23" s="91">
        <f t="shared" si="3"/>
        <v>0</v>
      </c>
    </row>
    <row r="24" spans="1:15" ht="22.8" x14ac:dyDescent="0.25">
      <c r="A24" s="82" t="s">
        <v>224</v>
      </c>
      <c r="B24" s="83" t="s">
        <v>156</v>
      </c>
      <c r="C24" s="84">
        <v>0</v>
      </c>
      <c r="D24" s="84">
        <v>0</v>
      </c>
      <c r="E24" s="84">
        <v>0</v>
      </c>
      <c r="F24" s="84">
        <v>0</v>
      </c>
      <c r="G24" s="84">
        <v>0</v>
      </c>
      <c r="H24" s="84">
        <v>0</v>
      </c>
      <c r="I24" s="84">
        <v>0</v>
      </c>
      <c r="J24" s="84">
        <v>0</v>
      </c>
      <c r="K24" s="84">
        <v>0</v>
      </c>
      <c r="L24" s="84">
        <v>0</v>
      </c>
      <c r="M24" s="84">
        <v>0</v>
      </c>
      <c r="N24" s="84">
        <v>0</v>
      </c>
      <c r="O24" s="91">
        <f t="shared" si="3"/>
        <v>0</v>
      </c>
    </row>
    <row r="25" spans="1:15" ht="24.75" customHeight="1" thickBot="1" x14ac:dyDescent="0.3">
      <c r="A25" s="261" t="s">
        <v>272</v>
      </c>
      <c r="B25" s="262"/>
      <c r="C25" s="263">
        <f>SUBTOTAL(109,C17:C24)</f>
        <v>0</v>
      </c>
      <c r="D25" s="263">
        <f>SUBTOTAL(109,D17:D24)</f>
        <v>0</v>
      </c>
      <c r="E25" s="263">
        <f>SUBTOTAL(109,E17:E24)</f>
        <v>0</v>
      </c>
      <c r="F25" s="263">
        <f t="shared" ref="F25:N25" si="4">SUBTOTAL(109,F17:F24)</f>
        <v>0</v>
      </c>
      <c r="G25" s="263">
        <f t="shared" si="4"/>
        <v>0</v>
      </c>
      <c r="H25" s="263">
        <f t="shared" si="4"/>
        <v>0</v>
      </c>
      <c r="I25" s="263">
        <f t="shared" si="4"/>
        <v>0</v>
      </c>
      <c r="J25" s="263">
        <f t="shared" si="4"/>
        <v>0</v>
      </c>
      <c r="K25" s="263">
        <f t="shared" si="4"/>
        <v>0</v>
      </c>
      <c r="L25" s="263">
        <f t="shared" si="4"/>
        <v>0</v>
      </c>
      <c r="M25" s="263">
        <f t="shared" si="4"/>
        <v>0</v>
      </c>
      <c r="N25" s="263">
        <f t="shared" si="4"/>
        <v>0</v>
      </c>
      <c r="O25" s="263">
        <f>SUM(C25:N25)</f>
        <v>0</v>
      </c>
    </row>
    <row r="26" spans="1:15" ht="21" customHeight="1" x14ac:dyDescent="0.25">
      <c r="A26" s="438" t="s">
        <v>269</v>
      </c>
      <c r="B26" s="438"/>
      <c r="C26" s="86"/>
      <c r="D26" s="83"/>
      <c r="E26" s="83"/>
      <c r="F26" s="83"/>
      <c r="G26" s="83"/>
      <c r="H26" s="83"/>
      <c r="I26" s="83"/>
      <c r="J26" s="83"/>
      <c r="K26" s="83"/>
      <c r="L26" s="83"/>
      <c r="M26" s="83"/>
      <c r="N26" s="83"/>
      <c r="O26" s="91"/>
    </row>
    <row r="27" spans="1:15" ht="13.5" customHeight="1" x14ac:dyDescent="0.25">
      <c r="A27" s="82" t="s">
        <v>94</v>
      </c>
      <c r="B27" s="83" t="s">
        <v>231</v>
      </c>
      <c r="C27" s="91">
        <f>'Analítico Cx.'!C34</f>
        <v>1411.08</v>
      </c>
      <c r="D27" s="91">
        <f>'Analítico Cx.'!D34</f>
        <v>1499.03</v>
      </c>
      <c r="E27" s="91">
        <f>'Analítico Cx.'!E34</f>
        <v>1479.85</v>
      </c>
      <c r="F27" s="91">
        <f>'Analítico Cx.'!F34</f>
        <v>1452.31</v>
      </c>
      <c r="G27" s="91">
        <f>'Analítico Cx.'!G34</f>
        <v>1596.16</v>
      </c>
      <c r="H27" s="91">
        <f>'Analítico Cx.'!H34</f>
        <v>0</v>
      </c>
      <c r="I27" s="91">
        <f>'Analítico Cx.'!I34</f>
        <v>0</v>
      </c>
      <c r="J27" s="91">
        <f>'Analítico Cx.'!J34</f>
        <v>0</v>
      </c>
      <c r="K27" s="91">
        <f>'Analítico Cx.'!K34</f>
        <v>0</v>
      </c>
      <c r="L27" s="91">
        <f>'Analítico Cx.'!L34</f>
        <v>0</v>
      </c>
      <c r="M27" s="91">
        <f>'Analítico Cx.'!M34</f>
        <v>0</v>
      </c>
      <c r="N27" s="91">
        <f>'Analítico Cx.'!N34</f>
        <v>0</v>
      </c>
      <c r="O27" s="91">
        <f t="shared" ref="O27:O35" si="5">SUM(C27:N27)</f>
        <v>7438.4299999999985</v>
      </c>
    </row>
    <row r="28" spans="1:15" ht="13.5" customHeight="1" x14ac:dyDescent="0.25">
      <c r="A28" s="82" t="s">
        <v>155</v>
      </c>
      <c r="B28" s="83" t="s">
        <v>242</v>
      </c>
      <c r="C28" s="91">
        <f>'Analítico Cx.'!C35</f>
        <v>0</v>
      </c>
      <c r="D28" s="91">
        <f>'Analítico Cx.'!D35</f>
        <v>0</v>
      </c>
      <c r="E28" s="91">
        <f>'Analítico Cx.'!E35</f>
        <v>0</v>
      </c>
      <c r="F28" s="91">
        <f>'Analítico Cx.'!F35</f>
        <v>0</v>
      </c>
      <c r="G28" s="91">
        <f>'Analítico Cx.'!G35</f>
        <v>0</v>
      </c>
      <c r="H28" s="91">
        <f>'Analítico Cx.'!H35</f>
        <v>0</v>
      </c>
      <c r="I28" s="91">
        <f>'Analítico Cx.'!I35</f>
        <v>0</v>
      </c>
      <c r="J28" s="91">
        <f>'Analítico Cx.'!J35</f>
        <v>0</v>
      </c>
      <c r="K28" s="91">
        <f>'Analítico Cx.'!K35</f>
        <v>0</v>
      </c>
      <c r="L28" s="91">
        <f>'Analítico Cx.'!L35</f>
        <v>0</v>
      </c>
      <c r="M28" s="91">
        <f>'Analítico Cx.'!M35</f>
        <v>0</v>
      </c>
      <c r="N28" s="91">
        <f>'Analítico Cx.'!N35</f>
        <v>0</v>
      </c>
      <c r="O28" s="91">
        <f t="shared" si="5"/>
        <v>0</v>
      </c>
    </row>
    <row r="29" spans="1:15" ht="13.5" customHeight="1" x14ac:dyDescent="0.25">
      <c r="A29" s="82" t="s">
        <v>219</v>
      </c>
      <c r="B29" s="83" t="s">
        <v>4</v>
      </c>
      <c r="C29" s="91">
        <f>'Analítico Cx.'!C36</f>
        <v>3609.08</v>
      </c>
      <c r="D29" s="91">
        <f>'Analítico Cx.'!D36</f>
        <v>2665.01</v>
      </c>
      <c r="E29" s="91">
        <f>'Analítico Cx.'!E36</f>
        <v>2630.87</v>
      </c>
      <c r="F29" s="91">
        <f>'Analítico Cx.'!F36</f>
        <v>2581.8200000000002</v>
      </c>
      <c r="G29" s="91">
        <f>'Analítico Cx.'!G36</f>
        <v>1757.93</v>
      </c>
      <c r="H29" s="91">
        <f>'Analítico Cx.'!H36</f>
        <v>0</v>
      </c>
      <c r="I29" s="91">
        <f>'Analítico Cx.'!I36</f>
        <v>0</v>
      </c>
      <c r="J29" s="91">
        <f>'Analítico Cx.'!J36</f>
        <v>0</v>
      </c>
      <c r="K29" s="91">
        <f>'Analítico Cx.'!K36</f>
        <v>0</v>
      </c>
      <c r="L29" s="91">
        <f>'Analítico Cx.'!L36</f>
        <v>0</v>
      </c>
      <c r="M29" s="91">
        <f>'Analítico Cx.'!M36</f>
        <v>0</v>
      </c>
      <c r="N29" s="91">
        <f>'Analítico Cx.'!N36</f>
        <v>0</v>
      </c>
      <c r="O29" s="91">
        <f t="shared" si="5"/>
        <v>13244.71</v>
      </c>
    </row>
    <row r="30" spans="1:15" ht="13.5" customHeight="1" x14ac:dyDescent="0.25">
      <c r="A30" s="82" t="s">
        <v>220</v>
      </c>
      <c r="B30" s="83" t="s">
        <v>10</v>
      </c>
      <c r="C30" s="91">
        <f>'Analítico Cx.'!C37</f>
        <v>0</v>
      </c>
      <c r="D30" s="91">
        <f>'Analítico Cx.'!D37</f>
        <v>0</v>
      </c>
      <c r="E30" s="91">
        <f>'Analítico Cx.'!E37</f>
        <v>0</v>
      </c>
      <c r="F30" s="91">
        <f>'Analítico Cx.'!F37</f>
        <v>0</v>
      </c>
      <c r="G30" s="91">
        <f>'Analítico Cx.'!G37</f>
        <v>8064.8600000000006</v>
      </c>
      <c r="H30" s="91">
        <f>'Analítico Cx.'!H37</f>
        <v>0</v>
      </c>
      <c r="I30" s="91">
        <f>'Analítico Cx.'!I37</f>
        <v>0</v>
      </c>
      <c r="J30" s="91">
        <f>'Analítico Cx.'!J37</f>
        <v>0</v>
      </c>
      <c r="K30" s="91">
        <f>'Analítico Cx.'!K37</f>
        <v>0</v>
      </c>
      <c r="L30" s="91">
        <f>'Analítico Cx.'!L37</f>
        <v>0</v>
      </c>
      <c r="M30" s="91">
        <f>'Analítico Cx.'!M37</f>
        <v>0</v>
      </c>
      <c r="N30" s="91">
        <f>'Analítico Cx.'!N37</f>
        <v>0</v>
      </c>
      <c r="O30" s="91">
        <f t="shared" si="5"/>
        <v>8064.8600000000006</v>
      </c>
    </row>
    <row r="31" spans="1:15" ht="13.5" customHeight="1" x14ac:dyDescent="0.25">
      <c r="A31" s="82" t="s">
        <v>221</v>
      </c>
      <c r="B31" s="83" t="s">
        <v>243</v>
      </c>
      <c r="C31" s="91">
        <f>'Analítico Cx.'!C38</f>
        <v>0</v>
      </c>
      <c r="D31" s="91">
        <f>'Analítico Cx.'!D38</f>
        <v>0</v>
      </c>
      <c r="E31" s="91">
        <f>'Analítico Cx.'!E38</f>
        <v>0</v>
      </c>
      <c r="F31" s="91">
        <f>'Analítico Cx.'!F38</f>
        <v>0</v>
      </c>
      <c r="G31" s="91">
        <f>'Analítico Cx.'!G38</f>
        <v>3432.99</v>
      </c>
      <c r="H31" s="91">
        <f>'Analítico Cx.'!H38</f>
        <v>0</v>
      </c>
      <c r="I31" s="91">
        <f>'Analítico Cx.'!I38</f>
        <v>0</v>
      </c>
      <c r="J31" s="91">
        <f>'Analítico Cx.'!J38</f>
        <v>0</v>
      </c>
      <c r="K31" s="91">
        <f>'Analítico Cx.'!K38</f>
        <v>0</v>
      </c>
      <c r="L31" s="91">
        <f>'Analítico Cx.'!L38</f>
        <v>0</v>
      </c>
      <c r="M31" s="91">
        <f>'Analítico Cx.'!M38</f>
        <v>0</v>
      </c>
      <c r="N31" s="91">
        <f>'Analítico Cx.'!N38</f>
        <v>0</v>
      </c>
      <c r="O31" s="91">
        <f t="shared" si="5"/>
        <v>3432.99</v>
      </c>
    </row>
    <row r="32" spans="1:15" ht="13.5" customHeight="1" x14ac:dyDescent="0.25">
      <c r="A32" s="82" t="s">
        <v>222</v>
      </c>
      <c r="B32" s="83" t="s">
        <v>258</v>
      </c>
      <c r="C32" s="91">
        <f>'Analítico Cx.'!C39</f>
        <v>1690.66</v>
      </c>
      <c r="D32" s="91">
        <f>'Analítico Cx.'!D39</f>
        <v>0</v>
      </c>
      <c r="E32" s="91">
        <f>'Analítico Cx.'!E39</f>
        <v>2402.19</v>
      </c>
      <c r="F32" s="91">
        <f>'Analítico Cx.'!F39</f>
        <v>992.1</v>
      </c>
      <c r="G32" s="91">
        <f>'Analítico Cx.'!G39</f>
        <v>10298.93</v>
      </c>
      <c r="H32" s="91">
        <f>'Analítico Cx.'!H39</f>
        <v>0</v>
      </c>
      <c r="I32" s="91">
        <f>'Analítico Cx.'!I39</f>
        <v>0</v>
      </c>
      <c r="J32" s="91">
        <f>'Analítico Cx.'!J39</f>
        <v>0</v>
      </c>
      <c r="K32" s="91">
        <f>'Analítico Cx.'!K39</f>
        <v>0</v>
      </c>
      <c r="L32" s="91">
        <f>'Analítico Cx.'!L39</f>
        <v>0</v>
      </c>
      <c r="M32" s="91">
        <f>'Analítico Cx.'!M39</f>
        <v>0</v>
      </c>
      <c r="N32" s="91">
        <f>'Analítico Cx.'!N39</f>
        <v>0</v>
      </c>
      <c r="O32" s="91">
        <f t="shared" si="5"/>
        <v>15383.880000000001</v>
      </c>
    </row>
    <row r="33" spans="1:15" ht="13.5" customHeight="1" x14ac:dyDescent="0.25">
      <c r="A33" s="82" t="s">
        <v>223</v>
      </c>
      <c r="B33" s="83" t="s">
        <v>244</v>
      </c>
      <c r="C33" s="91">
        <f>'Analítico Cx.'!C40</f>
        <v>563.54999999999995</v>
      </c>
      <c r="D33" s="91">
        <f>'Analítico Cx.'!D40</f>
        <v>0</v>
      </c>
      <c r="E33" s="91">
        <f>'Analítico Cx.'!E40</f>
        <v>800.72</v>
      </c>
      <c r="F33" s="91">
        <f>'Analítico Cx.'!F40</f>
        <v>330.7</v>
      </c>
      <c r="G33" s="91">
        <f>'Analítico Cx.'!G40</f>
        <v>3432.9799999999996</v>
      </c>
      <c r="H33" s="91">
        <f>'Analítico Cx.'!H40</f>
        <v>0</v>
      </c>
      <c r="I33" s="91">
        <f>'Analítico Cx.'!I40</f>
        <v>0</v>
      </c>
      <c r="J33" s="91">
        <f>'Analítico Cx.'!J40</f>
        <v>0</v>
      </c>
      <c r="K33" s="91">
        <f>'Analítico Cx.'!K40</f>
        <v>0</v>
      </c>
      <c r="L33" s="91">
        <f>'Analítico Cx.'!L40</f>
        <v>0</v>
      </c>
      <c r="M33" s="91">
        <f>'Analítico Cx.'!M40</f>
        <v>0</v>
      </c>
      <c r="N33" s="91">
        <f>'Analítico Cx.'!N40</f>
        <v>0</v>
      </c>
      <c r="O33" s="91">
        <f t="shared" si="5"/>
        <v>5127.95</v>
      </c>
    </row>
    <row r="34" spans="1:15" ht="22.8" x14ac:dyDescent="0.25">
      <c r="A34" s="82" t="s">
        <v>224</v>
      </c>
      <c r="B34" s="83" t="s">
        <v>156</v>
      </c>
      <c r="C34" s="91">
        <f>'Analítico Cx.'!C41</f>
        <v>0</v>
      </c>
      <c r="D34" s="91">
        <f>'Analítico Cx.'!D41</f>
        <v>0</v>
      </c>
      <c r="E34" s="91">
        <f>'Analítico Cx.'!E41</f>
        <v>0</v>
      </c>
      <c r="F34" s="91">
        <f>'Analítico Cx.'!F41</f>
        <v>0</v>
      </c>
      <c r="G34" s="91">
        <f>'Analítico Cx.'!G41</f>
        <v>10035</v>
      </c>
      <c r="H34" s="91">
        <f>'Analítico Cx.'!H41</f>
        <v>0</v>
      </c>
      <c r="I34" s="91">
        <f>'Analítico Cx.'!I41</f>
        <v>0</v>
      </c>
      <c r="J34" s="91">
        <f>'Analítico Cx.'!J41</f>
        <v>0</v>
      </c>
      <c r="K34" s="91">
        <f>'Analítico Cx.'!K41</f>
        <v>0</v>
      </c>
      <c r="L34" s="91">
        <f>'Analítico Cx.'!L41</f>
        <v>0</v>
      </c>
      <c r="M34" s="91">
        <f>'Analítico Cx.'!M41</f>
        <v>0</v>
      </c>
      <c r="N34" s="91">
        <f>'Analítico Cx.'!N41</f>
        <v>0</v>
      </c>
      <c r="O34" s="91">
        <f t="shared" si="5"/>
        <v>10035</v>
      </c>
    </row>
    <row r="35" spans="1:15" ht="24.75" customHeight="1" thickBot="1" x14ac:dyDescent="0.3">
      <c r="A35" s="261" t="s">
        <v>270</v>
      </c>
      <c r="B35" s="262"/>
      <c r="C35" s="263">
        <f>SUBTOTAL(109,C27:C34)</f>
        <v>7274.37</v>
      </c>
      <c r="D35" s="263">
        <f>SUBTOTAL(109,D27:D34)</f>
        <v>4164.04</v>
      </c>
      <c r="E35" s="263">
        <f>SUBTOTAL(109,E27:E34)</f>
        <v>7313.63</v>
      </c>
      <c r="F35" s="263">
        <f t="shared" ref="F35:N35" si="6">SUBTOTAL(109,F27:F34)</f>
        <v>5356.93</v>
      </c>
      <c r="G35" s="263">
        <f t="shared" si="6"/>
        <v>38618.850000000006</v>
      </c>
      <c r="H35" s="263">
        <f t="shared" si="6"/>
        <v>0</v>
      </c>
      <c r="I35" s="263">
        <f t="shared" si="6"/>
        <v>0</v>
      </c>
      <c r="J35" s="263">
        <f t="shared" si="6"/>
        <v>0</v>
      </c>
      <c r="K35" s="263">
        <f t="shared" si="6"/>
        <v>0</v>
      </c>
      <c r="L35" s="263">
        <f t="shared" si="6"/>
        <v>0</v>
      </c>
      <c r="M35" s="263">
        <f t="shared" si="6"/>
        <v>0</v>
      </c>
      <c r="N35" s="263">
        <f t="shared" si="6"/>
        <v>0</v>
      </c>
      <c r="O35" s="263">
        <f t="shared" si="5"/>
        <v>62727.820000000007</v>
      </c>
    </row>
    <row r="36" spans="1:15" ht="24.75" customHeight="1" thickBot="1" x14ac:dyDescent="0.3">
      <c r="A36" s="439" t="s">
        <v>251</v>
      </c>
      <c r="B36" s="439"/>
      <c r="C36" s="259">
        <f>C5+C15-C35-C25</f>
        <v>427095.22000000003</v>
      </c>
      <c r="D36" s="259">
        <f>D5+D15-D35-D25</f>
        <v>433640.49000000005</v>
      </c>
      <c r="E36" s="259">
        <f>E5+E15-E35-E25</f>
        <v>437036.17000000004</v>
      </c>
      <c r="F36" s="259">
        <f t="shared" ref="F36:N36" si="7">F5+F15-F35-F25</f>
        <v>442388.55000000005</v>
      </c>
      <c r="G36" s="259">
        <f t="shared" si="7"/>
        <v>403769.70000000007</v>
      </c>
      <c r="H36" s="259">
        <f t="shared" si="7"/>
        <v>403769.70000000007</v>
      </c>
      <c r="I36" s="259">
        <f t="shared" si="7"/>
        <v>403769.70000000007</v>
      </c>
      <c r="J36" s="259">
        <f t="shared" si="7"/>
        <v>403769.70000000007</v>
      </c>
      <c r="K36" s="259">
        <f t="shared" si="7"/>
        <v>403769.70000000007</v>
      </c>
      <c r="L36" s="259">
        <f t="shared" si="7"/>
        <v>403769.70000000007</v>
      </c>
      <c r="M36" s="259">
        <f t="shared" si="7"/>
        <v>403769.70000000007</v>
      </c>
      <c r="N36" s="259">
        <f t="shared" si="7"/>
        <v>403769.70000000007</v>
      </c>
      <c r="O36" s="260"/>
    </row>
    <row r="37" spans="1:15" x14ac:dyDescent="0.25">
      <c r="A37" s="24"/>
      <c r="B37" s="25"/>
      <c r="C37" s="25"/>
      <c r="D37" s="25"/>
      <c r="E37" s="25"/>
      <c r="F37" s="25"/>
      <c r="G37" s="25"/>
      <c r="H37" s="25"/>
      <c r="I37" s="25"/>
      <c r="J37" s="25"/>
      <c r="K37" s="25"/>
      <c r="L37" s="25"/>
      <c r="M37" s="25"/>
      <c r="N37" s="25"/>
      <c r="O37" s="26"/>
    </row>
    <row r="38" spans="1:15" x14ac:dyDescent="0.25">
      <c r="A38" s="24"/>
      <c r="B38" s="25"/>
      <c r="C38" s="25"/>
      <c r="D38" s="25"/>
      <c r="E38" s="25"/>
      <c r="F38" s="25"/>
      <c r="G38" s="25"/>
      <c r="H38" s="25"/>
      <c r="I38" s="25"/>
      <c r="J38" s="25"/>
      <c r="K38" s="25"/>
      <c r="L38" s="25"/>
      <c r="M38" s="25"/>
      <c r="N38" s="25"/>
      <c r="O38" s="26"/>
    </row>
  </sheetData>
  <sheetProtection algorithmName="SHA-512" hashValue="Q0SOm3Mk/NUxNEAM1YqxALN0m+U8lWkvUzpj2hDyzPSKxqUxj6RHnNmXrhwxH9s7M4NkdnEn6jLXXVBH5+ExYw==" saltValue="p7ufSiP9nHW5Zv/+jgjMqA==" spinCount="100000" sheet="1" objects="1" scenarios="1" formatColumns="0" formatRows="0" insertRows="0"/>
  <mergeCells count="6">
    <mergeCell ref="A16:B16"/>
    <mergeCell ref="A36:B36"/>
    <mergeCell ref="A3:O3"/>
    <mergeCell ref="A1:O1"/>
    <mergeCell ref="A2:O2"/>
    <mergeCell ref="A26:B26"/>
  </mergeCells>
  <phoneticPr fontId="0" type="noConversion"/>
  <printOptions horizontalCentered="1"/>
  <pageMargins left="0.19685039370078741" right="0.19685039370078741" top="0.59055118110236227" bottom="0.59055118110236227" header="0" footer="0"/>
  <pageSetup paperSize="9" scale="86" pageOrder="overThenDown" orientation="landscape" r:id="rId1"/>
  <headerFooter>
    <oddFooter>Página &amp;P de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10">
    <tabColor theme="6" tint="-0.249977111117893"/>
    <pageSetUpPr fitToPage="1"/>
  </sheetPr>
  <dimension ref="A1:I524"/>
  <sheetViews>
    <sheetView showGridLines="0" workbookViewId="0">
      <pane ySplit="4" topLeftCell="A5" activePane="bottomLeft" state="frozen"/>
      <selection pane="bottomLeft" activeCell="F9" sqref="F9"/>
    </sheetView>
  </sheetViews>
  <sheetFormatPr defaultColWidth="9.109375" defaultRowHeight="13.2" x14ac:dyDescent="0.25"/>
  <cols>
    <col min="1" max="1" width="11.5546875" style="123" customWidth="1"/>
    <col min="2" max="2" width="18.44140625" style="123" customWidth="1"/>
    <col min="3" max="3" width="21.5546875" style="123" customWidth="1"/>
    <col min="4" max="4" width="12.44140625" style="124" customWidth="1"/>
    <col min="5" max="5" width="12.5546875" style="124" bestFit="1" customWidth="1"/>
    <col min="6" max="6" width="23.44140625" style="123" customWidth="1"/>
    <col min="7" max="7" width="20.44140625" style="123" customWidth="1"/>
    <col min="8" max="8" width="15.109375" style="123" customWidth="1"/>
    <col min="9" max="9" width="22.44140625" style="123" customWidth="1"/>
    <col min="10" max="16384" width="9.109375" style="113"/>
  </cols>
  <sheetData>
    <row r="1" spans="1:9" ht="27" customHeight="1" x14ac:dyDescent="0.25">
      <c r="A1" s="430" t="str">
        <f>Capa!A70</f>
        <v>Contrato de Gestão nº 02/2019 - Contrato de Gestão nº. 002/2019 celebrado entre a Secretaria de Justiça e Segurança Pública do Estado de Minas Gerais - SEJUSP e o Instituto Elo</v>
      </c>
      <c r="B1" s="430"/>
      <c r="C1" s="430"/>
      <c r="D1" s="430"/>
      <c r="E1" s="430"/>
      <c r="F1" s="430"/>
      <c r="G1" s="430"/>
      <c r="H1" s="430"/>
      <c r="I1" s="430"/>
    </row>
    <row r="2" spans="1:9" ht="20.25" customHeight="1" x14ac:dyDescent="0.25">
      <c r="A2" s="430" t="str">
        <f>Capa!A5</f>
        <v>26º Relatório Gerencial Financeiro</v>
      </c>
      <c r="B2" s="430"/>
      <c r="C2" s="430"/>
      <c r="D2" s="430"/>
      <c r="E2" s="430"/>
      <c r="F2" s="430"/>
      <c r="G2" s="430"/>
      <c r="H2" s="430"/>
      <c r="I2" s="430"/>
    </row>
    <row r="3" spans="1:9" ht="20.25" customHeight="1" thickBot="1" x14ac:dyDescent="0.3">
      <c r="A3" s="440" t="s">
        <v>369</v>
      </c>
      <c r="B3" s="440"/>
      <c r="C3" s="440"/>
      <c r="D3" s="440"/>
      <c r="E3" s="440"/>
      <c r="F3" s="440"/>
      <c r="G3" s="440"/>
      <c r="H3" s="440"/>
      <c r="I3" s="440"/>
    </row>
    <row r="4" spans="1:9" s="122" customFormat="1" ht="43.5" customHeight="1" thickBot="1" x14ac:dyDescent="0.3">
      <c r="A4" s="250" t="s">
        <v>63</v>
      </c>
      <c r="B4" s="250" t="s">
        <v>64</v>
      </c>
      <c r="C4" s="250" t="s">
        <v>39</v>
      </c>
      <c r="D4" s="251" t="s">
        <v>259</v>
      </c>
      <c r="E4" s="250" t="s">
        <v>30</v>
      </c>
      <c r="F4" s="250" t="s">
        <v>31</v>
      </c>
      <c r="G4" s="250" t="s">
        <v>32</v>
      </c>
      <c r="H4" s="250" t="s">
        <v>81</v>
      </c>
      <c r="I4" s="250" t="s">
        <v>162</v>
      </c>
    </row>
    <row r="5" spans="1:9" s="120" customFormat="1" ht="39.9" customHeight="1" x14ac:dyDescent="0.25">
      <c r="A5" s="329"/>
      <c r="B5" s="330"/>
      <c r="C5" s="330"/>
      <c r="D5" s="331"/>
      <c r="E5" s="332"/>
      <c r="F5" s="330"/>
      <c r="G5" s="330"/>
      <c r="H5" s="330"/>
      <c r="I5" s="333"/>
    </row>
    <row r="6" spans="1:9" s="120" customFormat="1" ht="39.9" customHeight="1" x14ac:dyDescent="0.25">
      <c r="A6" s="334"/>
      <c r="B6" s="335"/>
      <c r="C6" s="336"/>
      <c r="D6" s="337"/>
      <c r="E6" s="338"/>
      <c r="F6" s="335"/>
      <c r="G6" s="336"/>
      <c r="H6" s="335"/>
      <c r="I6" s="339"/>
    </row>
    <row r="7" spans="1:9" s="120" customFormat="1" ht="39.9" customHeight="1" x14ac:dyDescent="0.25">
      <c r="A7" s="334"/>
      <c r="B7" s="335"/>
      <c r="C7" s="336"/>
      <c r="D7" s="337"/>
      <c r="E7" s="338"/>
      <c r="F7" s="335"/>
      <c r="G7" s="336"/>
      <c r="H7" s="335"/>
      <c r="I7" s="339"/>
    </row>
    <row r="8" spans="1:9" s="120" customFormat="1" ht="39.9" customHeight="1" x14ac:dyDescent="0.25">
      <c r="A8" s="334"/>
      <c r="B8" s="335"/>
      <c r="C8" s="336"/>
      <c r="D8" s="337"/>
      <c r="E8" s="338"/>
      <c r="F8" s="335"/>
      <c r="G8" s="336"/>
      <c r="H8" s="335"/>
      <c r="I8" s="339"/>
    </row>
    <row r="9" spans="1:9" s="120" customFormat="1" ht="39.9" customHeight="1" x14ac:dyDescent="0.25">
      <c r="A9" s="334"/>
      <c r="B9" s="335"/>
      <c r="C9" s="336"/>
      <c r="D9" s="337"/>
      <c r="E9" s="338"/>
      <c r="F9" s="335"/>
      <c r="G9" s="336"/>
      <c r="H9" s="335"/>
      <c r="I9" s="339"/>
    </row>
    <row r="10" spans="1:9" s="120" customFormat="1" ht="39.9" customHeight="1" x14ac:dyDescent="0.25">
      <c r="A10" s="334"/>
      <c r="B10" s="335"/>
      <c r="C10" s="336"/>
      <c r="D10" s="337"/>
      <c r="E10" s="338"/>
      <c r="F10" s="335"/>
      <c r="G10" s="336"/>
      <c r="H10" s="335"/>
      <c r="I10" s="339"/>
    </row>
    <row r="11" spans="1:9" s="120" customFormat="1" ht="39.9" customHeight="1" x14ac:dyDescent="0.25">
      <c r="A11" s="334"/>
      <c r="B11" s="335"/>
      <c r="C11" s="336"/>
      <c r="D11" s="337"/>
      <c r="E11" s="338"/>
      <c r="F11" s="335"/>
      <c r="G11" s="336"/>
      <c r="H11" s="335"/>
      <c r="I11" s="339"/>
    </row>
    <row r="12" spans="1:9" s="120" customFormat="1" ht="39.9" customHeight="1" x14ac:dyDescent="0.25">
      <c r="A12" s="334"/>
      <c r="B12" s="335"/>
      <c r="C12" s="336"/>
      <c r="D12" s="337"/>
      <c r="E12" s="338"/>
      <c r="F12" s="335"/>
      <c r="G12" s="336"/>
      <c r="H12" s="335"/>
      <c r="I12" s="339"/>
    </row>
    <row r="13" spans="1:9" s="120" customFormat="1" ht="39.9" customHeight="1" x14ac:dyDescent="0.25">
      <c r="A13" s="334"/>
      <c r="B13" s="335"/>
      <c r="C13" s="336"/>
      <c r="D13" s="337"/>
      <c r="E13" s="338"/>
      <c r="F13" s="335"/>
      <c r="G13" s="336"/>
      <c r="H13" s="335"/>
      <c r="I13" s="339"/>
    </row>
    <row r="14" spans="1:9" s="120" customFormat="1" ht="39.9" customHeight="1" x14ac:dyDescent="0.25">
      <c r="A14" s="334"/>
      <c r="B14" s="335"/>
      <c r="C14" s="336"/>
      <c r="D14" s="337"/>
      <c r="E14" s="338"/>
      <c r="F14" s="335"/>
      <c r="G14" s="336"/>
      <c r="H14" s="335"/>
      <c r="I14" s="339"/>
    </row>
    <row r="15" spans="1:9" s="120" customFormat="1" ht="39.9" customHeight="1" x14ac:dyDescent="0.25">
      <c r="A15" s="334"/>
      <c r="B15" s="335"/>
      <c r="C15" s="336"/>
      <c r="D15" s="337"/>
      <c r="E15" s="338"/>
      <c r="F15" s="335"/>
      <c r="G15" s="336"/>
      <c r="H15" s="335"/>
      <c r="I15" s="339"/>
    </row>
    <row r="16" spans="1:9" s="120" customFormat="1" ht="39.9" customHeight="1" x14ac:dyDescent="0.25">
      <c r="A16" s="334"/>
      <c r="B16" s="335"/>
      <c r="C16" s="336"/>
      <c r="D16" s="337"/>
      <c r="E16" s="338"/>
      <c r="F16" s="335"/>
      <c r="G16" s="336"/>
      <c r="H16" s="335"/>
      <c r="I16" s="339"/>
    </row>
    <row r="17" spans="1:9" s="120" customFormat="1" ht="39.9" customHeight="1" x14ac:dyDescent="0.25">
      <c r="A17" s="334"/>
      <c r="B17" s="335"/>
      <c r="C17" s="336"/>
      <c r="D17" s="337"/>
      <c r="E17" s="338"/>
      <c r="F17" s="335"/>
      <c r="G17" s="336"/>
      <c r="H17" s="335"/>
      <c r="I17" s="339"/>
    </row>
    <row r="18" spans="1:9" s="120" customFormat="1" x14ac:dyDescent="0.25">
      <c r="A18" s="340"/>
      <c r="B18" s="336"/>
      <c r="C18" s="336"/>
      <c r="D18" s="337"/>
      <c r="E18" s="338"/>
      <c r="F18" s="336"/>
      <c r="G18" s="336"/>
      <c r="H18" s="336"/>
      <c r="I18" s="339"/>
    </row>
    <row r="19" spans="1:9" s="120" customFormat="1" x14ac:dyDescent="0.25">
      <c r="A19" s="334"/>
      <c r="B19" s="335"/>
      <c r="C19" s="335"/>
      <c r="D19" s="341"/>
      <c r="E19" s="342"/>
      <c r="F19" s="335"/>
      <c r="G19" s="335"/>
      <c r="H19" s="335"/>
      <c r="I19" s="343"/>
    </row>
    <row r="20" spans="1:9" s="120" customFormat="1" x14ac:dyDescent="0.25">
      <c r="A20" s="340"/>
      <c r="B20" s="336"/>
      <c r="C20" s="336"/>
      <c r="D20" s="337"/>
      <c r="E20" s="338"/>
      <c r="F20" s="336"/>
      <c r="G20" s="336"/>
      <c r="H20" s="336"/>
      <c r="I20" s="339"/>
    </row>
    <row r="21" spans="1:9" s="120" customFormat="1" x14ac:dyDescent="0.25">
      <c r="A21" s="340"/>
      <c r="B21" s="336"/>
      <c r="C21" s="336"/>
      <c r="D21" s="337"/>
      <c r="E21" s="338"/>
      <c r="F21" s="336"/>
      <c r="G21" s="336"/>
      <c r="H21" s="336"/>
      <c r="I21" s="339"/>
    </row>
    <row r="22" spans="1:9" s="120" customFormat="1" x14ac:dyDescent="0.25">
      <c r="A22" s="340"/>
      <c r="B22" s="336"/>
      <c r="C22" s="336"/>
      <c r="D22" s="337"/>
      <c r="E22" s="338"/>
      <c r="F22" s="336"/>
      <c r="G22" s="336"/>
      <c r="H22" s="336"/>
      <c r="I22" s="339"/>
    </row>
    <row r="23" spans="1:9" s="120" customFormat="1" x14ac:dyDescent="0.25">
      <c r="A23" s="340"/>
      <c r="B23" s="336"/>
      <c r="C23" s="336"/>
      <c r="D23" s="337"/>
      <c r="E23" s="338"/>
      <c r="F23" s="336"/>
      <c r="G23" s="336"/>
      <c r="H23" s="336"/>
      <c r="I23" s="339"/>
    </row>
    <row r="24" spans="1:9" s="120" customFormat="1" x14ac:dyDescent="0.25">
      <c r="A24" s="340"/>
      <c r="B24" s="336"/>
      <c r="C24" s="336"/>
      <c r="D24" s="337"/>
      <c r="E24" s="338"/>
      <c r="F24" s="336"/>
      <c r="G24" s="336"/>
      <c r="H24" s="336"/>
      <c r="I24" s="339"/>
    </row>
    <row r="25" spans="1:9" s="120" customFormat="1" x14ac:dyDescent="0.25">
      <c r="A25" s="340"/>
      <c r="B25" s="336"/>
      <c r="C25" s="336"/>
      <c r="D25" s="337"/>
      <c r="E25" s="338"/>
      <c r="F25" s="336"/>
      <c r="G25" s="336"/>
      <c r="H25" s="336"/>
      <c r="I25" s="339"/>
    </row>
    <row r="26" spans="1:9" s="120" customFormat="1" x14ac:dyDescent="0.25">
      <c r="A26" s="340"/>
      <c r="B26" s="336"/>
      <c r="C26" s="336"/>
      <c r="D26" s="337"/>
      <c r="E26" s="338"/>
      <c r="F26" s="336"/>
      <c r="G26" s="336"/>
      <c r="H26" s="336"/>
      <c r="I26" s="339"/>
    </row>
    <row r="27" spans="1:9" s="120" customFormat="1" x14ac:dyDescent="0.25">
      <c r="A27" s="340"/>
      <c r="B27" s="336"/>
      <c r="C27" s="336"/>
      <c r="D27" s="337"/>
      <c r="E27" s="338"/>
      <c r="F27" s="336"/>
      <c r="G27" s="336"/>
      <c r="H27" s="336"/>
      <c r="I27" s="339"/>
    </row>
    <row r="28" spans="1:9" s="120" customFormat="1" x14ac:dyDescent="0.25">
      <c r="A28" s="340"/>
      <c r="B28" s="336"/>
      <c r="C28" s="336"/>
      <c r="D28" s="337"/>
      <c r="E28" s="338"/>
      <c r="F28" s="336"/>
      <c r="G28" s="336"/>
      <c r="H28" s="336"/>
      <c r="I28" s="339"/>
    </row>
    <row r="29" spans="1:9" s="120" customFormat="1" x14ac:dyDescent="0.25">
      <c r="A29" s="340"/>
      <c r="B29" s="336"/>
      <c r="C29" s="336"/>
      <c r="D29" s="337"/>
      <c r="E29" s="338"/>
      <c r="F29" s="336"/>
      <c r="G29" s="336"/>
      <c r="H29" s="336"/>
      <c r="I29" s="339"/>
    </row>
    <row r="30" spans="1:9" s="120" customFormat="1" x14ac:dyDescent="0.25">
      <c r="A30" s="340"/>
      <c r="B30" s="336"/>
      <c r="C30" s="336"/>
      <c r="D30" s="337"/>
      <c r="E30" s="338"/>
      <c r="F30" s="336"/>
      <c r="G30" s="336"/>
      <c r="H30" s="336"/>
      <c r="I30" s="339"/>
    </row>
    <row r="31" spans="1:9" s="120" customFormat="1" x14ac:dyDescent="0.25">
      <c r="A31" s="340"/>
      <c r="B31" s="336"/>
      <c r="C31" s="336"/>
      <c r="D31" s="337"/>
      <c r="E31" s="338"/>
      <c r="F31" s="336"/>
      <c r="G31" s="336"/>
      <c r="H31" s="336"/>
      <c r="I31" s="339"/>
    </row>
    <row r="32" spans="1:9" s="120" customFormat="1" x14ac:dyDescent="0.25">
      <c r="A32" s="340"/>
      <c r="B32" s="336"/>
      <c r="C32" s="336"/>
      <c r="D32" s="337"/>
      <c r="E32" s="338"/>
      <c r="F32" s="336"/>
      <c r="G32" s="336"/>
      <c r="H32" s="336"/>
      <c r="I32" s="339"/>
    </row>
    <row r="33" spans="1:9" s="120" customFormat="1" x14ac:dyDescent="0.25">
      <c r="A33" s="340"/>
      <c r="B33" s="336"/>
      <c r="C33" s="336"/>
      <c r="D33" s="337"/>
      <c r="E33" s="338"/>
      <c r="F33" s="336"/>
      <c r="G33" s="336"/>
      <c r="H33" s="336"/>
      <c r="I33" s="339"/>
    </row>
    <row r="34" spans="1:9" s="120" customFormat="1" x14ac:dyDescent="0.25">
      <c r="A34" s="340"/>
      <c r="B34" s="336"/>
      <c r="C34" s="336"/>
      <c r="D34" s="337"/>
      <c r="E34" s="338"/>
      <c r="F34" s="336"/>
      <c r="G34" s="336"/>
      <c r="H34" s="336"/>
      <c r="I34" s="339"/>
    </row>
    <row r="35" spans="1:9" s="120" customFormat="1" x14ac:dyDescent="0.25">
      <c r="A35" s="340"/>
      <c r="B35" s="336"/>
      <c r="C35" s="336"/>
      <c r="D35" s="337"/>
      <c r="E35" s="338"/>
      <c r="F35" s="336"/>
      <c r="G35" s="336"/>
      <c r="H35" s="336"/>
      <c r="I35" s="339"/>
    </row>
    <row r="36" spans="1:9" s="120" customFormat="1" x14ac:dyDescent="0.25">
      <c r="A36" s="340"/>
      <c r="B36" s="336"/>
      <c r="C36" s="336"/>
      <c r="D36" s="337"/>
      <c r="E36" s="338"/>
      <c r="F36" s="336"/>
      <c r="G36" s="336"/>
      <c r="H36" s="336"/>
      <c r="I36" s="339"/>
    </row>
    <row r="37" spans="1:9" s="120" customFormat="1" x14ac:dyDescent="0.25">
      <c r="A37" s="340"/>
      <c r="B37" s="336"/>
      <c r="C37" s="336"/>
      <c r="D37" s="337"/>
      <c r="E37" s="338"/>
      <c r="F37" s="336"/>
      <c r="G37" s="336"/>
      <c r="H37" s="336"/>
      <c r="I37" s="339"/>
    </row>
    <row r="38" spans="1:9" s="120" customFormat="1" x14ac:dyDescent="0.25">
      <c r="A38" s="340"/>
      <c r="B38" s="336"/>
      <c r="C38" s="336"/>
      <c r="D38" s="337"/>
      <c r="E38" s="338"/>
      <c r="F38" s="336"/>
      <c r="G38" s="336"/>
      <c r="H38" s="336"/>
      <c r="I38" s="339"/>
    </row>
    <row r="39" spans="1:9" s="120" customFormat="1" x14ac:dyDescent="0.25">
      <c r="A39" s="340"/>
      <c r="B39" s="336"/>
      <c r="C39" s="336"/>
      <c r="D39" s="337"/>
      <c r="E39" s="338"/>
      <c r="F39" s="336"/>
      <c r="G39" s="336"/>
      <c r="H39" s="336"/>
      <c r="I39" s="339"/>
    </row>
    <row r="40" spans="1:9" s="120" customFormat="1" x14ac:dyDescent="0.25">
      <c r="A40" s="340"/>
      <c r="B40" s="336"/>
      <c r="C40" s="336"/>
      <c r="D40" s="337"/>
      <c r="E40" s="338"/>
      <c r="F40" s="336"/>
      <c r="G40" s="336"/>
      <c r="H40" s="336"/>
      <c r="I40" s="339"/>
    </row>
    <row r="41" spans="1:9" s="120" customFormat="1" x14ac:dyDescent="0.25">
      <c r="A41" s="340"/>
      <c r="B41" s="336"/>
      <c r="C41" s="336"/>
      <c r="D41" s="337"/>
      <c r="E41" s="338"/>
      <c r="F41" s="336"/>
      <c r="G41" s="336"/>
      <c r="H41" s="336"/>
      <c r="I41" s="339"/>
    </row>
    <row r="42" spans="1:9" s="120" customFormat="1" x14ac:dyDescent="0.25">
      <c r="A42" s="340"/>
      <c r="B42" s="336"/>
      <c r="C42" s="336"/>
      <c r="D42" s="337"/>
      <c r="E42" s="338"/>
      <c r="F42" s="336"/>
      <c r="G42" s="336"/>
      <c r="H42" s="336"/>
      <c r="I42" s="339"/>
    </row>
    <row r="43" spans="1:9" s="120" customFormat="1" x14ac:dyDescent="0.25">
      <c r="A43" s="340"/>
      <c r="B43" s="336"/>
      <c r="C43" s="336"/>
      <c r="D43" s="337"/>
      <c r="E43" s="338"/>
      <c r="F43" s="336"/>
      <c r="G43" s="336"/>
      <c r="H43" s="336"/>
      <c r="I43" s="339"/>
    </row>
    <row r="44" spans="1:9" s="120" customFormat="1" x14ac:dyDescent="0.25">
      <c r="A44" s="340"/>
      <c r="B44" s="336"/>
      <c r="C44" s="336"/>
      <c r="D44" s="337"/>
      <c r="E44" s="338"/>
      <c r="F44" s="336"/>
      <c r="G44" s="336"/>
      <c r="H44" s="336"/>
      <c r="I44" s="339"/>
    </row>
    <row r="45" spans="1:9" s="120" customFormat="1" x14ac:dyDescent="0.25">
      <c r="A45" s="340"/>
      <c r="B45" s="336"/>
      <c r="C45" s="336"/>
      <c r="D45" s="337"/>
      <c r="E45" s="338"/>
      <c r="F45" s="336"/>
      <c r="G45" s="336"/>
      <c r="H45" s="336"/>
      <c r="I45" s="339"/>
    </row>
    <row r="46" spans="1:9" s="120" customFormat="1" x14ac:dyDescent="0.25">
      <c r="A46" s="340"/>
      <c r="B46" s="336"/>
      <c r="C46" s="336"/>
      <c r="D46" s="337"/>
      <c r="E46" s="338"/>
      <c r="F46" s="336"/>
      <c r="G46" s="336"/>
      <c r="H46" s="336"/>
      <c r="I46" s="339"/>
    </row>
    <row r="47" spans="1:9" s="120" customFormat="1" x14ac:dyDescent="0.25">
      <c r="A47" s="340"/>
      <c r="B47" s="336"/>
      <c r="C47" s="336"/>
      <c r="D47" s="337"/>
      <c r="E47" s="338"/>
      <c r="F47" s="336"/>
      <c r="G47" s="336"/>
      <c r="H47" s="336"/>
      <c r="I47" s="339"/>
    </row>
    <row r="48" spans="1:9" s="120" customFormat="1" x14ac:dyDescent="0.25">
      <c r="A48" s="340"/>
      <c r="B48" s="336"/>
      <c r="C48" s="336"/>
      <c r="D48" s="337"/>
      <c r="E48" s="338"/>
      <c r="F48" s="336"/>
      <c r="G48" s="336"/>
      <c r="H48" s="336"/>
      <c r="I48" s="339"/>
    </row>
    <row r="49" spans="1:9" s="120" customFormat="1" x14ac:dyDescent="0.25">
      <c r="A49" s="340"/>
      <c r="B49" s="336"/>
      <c r="C49" s="336"/>
      <c r="D49" s="337"/>
      <c r="E49" s="338"/>
      <c r="F49" s="336"/>
      <c r="G49" s="336"/>
      <c r="H49" s="336"/>
      <c r="I49" s="339"/>
    </row>
    <row r="50" spans="1:9" s="120" customFormat="1" x14ac:dyDescent="0.25">
      <c r="A50" s="340"/>
      <c r="B50" s="336"/>
      <c r="C50" s="336"/>
      <c r="D50" s="337"/>
      <c r="E50" s="338"/>
      <c r="F50" s="336"/>
      <c r="G50" s="336"/>
      <c r="H50" s="336"/>
      <c r="I50" s="339"/>
    </row>
    <row r="51" spans="1:9" s="120" customFormat="1" x14ac:dyDescent="0.25">
      <c r="A51" s="340"/>
      <c r="B51" s="336"/>
      <c r="C51" s="336"/>
      <c r="D51" s="337"/>
      <c r="E51" s="338"/>
      <c r="F51" s="336"/>
      <c r="G51" s="336"/>
      <c r="H51" s="336"/>
      <c r="I51" s="339"/>
    </row>
    <row r="52" spans="1:9" s="120" customFormat="1" x14ac:dyDescent="0.25">
      <c r="A52" s="340"/>
      <c r="B52" s="336"/>
      <c r="C52" s="336"/>
      <c r="D52" s="337"/>
      <c r="E52" s="338"/>
      <c r="F52" s="336"/>
      <c r="G52" s="336"/>
      <c r="H52" s="336"/>
      <c r="I52" s="339"/>
    </row>
    <row r="53" spans="1:9" s="120" customFormat="1" x14ac:dyDescent="0.25">
      <c r="A53" s="340"/>
      <c r="B53" s="336"/>
      <c r="C53" s="336"/>
      <c r="D53" s="337"/>
      <c r="E53" s="338"/>
      <c r="F53" s="336"/>
      <c r="G53" s="336"/>
      <c r="H53" s="336"/>
      <c r="I53" s="339"/>
    </row>
    <row r="54" spans="1:9" s="120" customFormat="1" x14ac:dyDescent="0.25">
      <c r="A54" s="340"/>
      <c r="B54" s="336"/>
      <c r="C54" s="336"/>
      <c r="D54" s="337"/>
      <c r="E54" s="338"/>
      <c r="F54" s="336"/>
      <c r="G54" s="336"/>
      <c r="H54" s="336"/>
      <c r="I54" s="339"/>
    </row>
    <row r="55" spans="1:9" s="120" customFormat="1" x14ac:dyDescent="0.25">
      <c r="A55" s="340"/>
      <c r="B55" s="336"/>
      <c r="C55" s="336"/>
      <c r="D55" s="337"/>
      <c r="E55" s="338"/>
      <c r="F55" s="336"/>
      <c r="G55" s="336"/>
      <c r="H55" s="336"/>
      <c r="I55" s="339"/>
    </row>
    <row r="56" spans="1:9" s="120" customFormat="1" x14ac:dyDescent="0.25">
      <c r="A56" s="340"/>
      <c r="B56" s="336"/>
      <c r="C56" s="336"/>
      <c r="D56" s="337"/>
      <c r="E56" s="338"/>
      <c r="F56" s="336"/>
      <c r="G56" s="336"/>
      <c r="H56" s="336"/>
      <c r="I56" s="339"/>
    </row>
    <row r="57" spans="1:9" s="120" customFormat="1" x14ac:dyDescent="0.25">
      <c r="A57" s="340"/>
      <c r="B57" s="336"/>
      <c r="C57" s="336"/>
      <c r="D57" s="337"/>
      <c r="E57" s="338"/>
      <c r="F57" s="336"/>
      <c r="G57" s="336"/>
      <c r="H57" s="336"/>
      <c r="I57" s="339"/>
    </row>
    <row r="58" spans="1:9" s="120" customFormat="1" x14ac:dyDescent="0.25">
      <c r="A58" s="340"/>
      <c r="B58" s="336"/>
      <c r="C58" s="336"/>
      <c r="D58" s="337"/>
      <c r="E58" s="338"/>
      <c r="F58" s="336"/>
      <c r="G58" s="336"/>
      <c r="H58" s="336"/>
      <c r="I58" s="339"/>
    </row>
    <row r="59" spans="1:9" s="120" customFormat="1" x14ac:dyDescent="0.25">
      <c r="A59" s="340"/>
      <c r="B59" s="336"/>
      <c r="C59" s="336"/>
      <c r="D59" s="337"/>
      <c r="E59" s="338"/>
      <c r="F59" s="336"/>
      <c r="G59" s="336"/>
      <c r="H59" s="336"/>
      <c r="I59" s="339"/>
    </row>
    <row r="60" spans="1:9" s="120" customFormat="1" x14ac:dyDescent="0.25">
      <c r="A60" s="340"/>
      <c r="B60" s="336"/>
      <c r="C60" s="336"/>
      <c r="D60" s="337"/>
      <c r="E60" s="338"/>
      <c r="F60" s="336"/>
      <c r="G60" s="336"/>
      <c r="H60" s="336"/>
      <c r="I60" s="339"/>
    </row>
    <row r="61" spans="1:9" s="120" customFormat="1" x14ac:dyDescent="0.25">
      <c r="A61" s="340"/>
      <c r="B61" s="336"/>
      <c r="C61" s="336"/>
      <c r="D61" s="337"/>
      <c r="E61" s="338"/>
      <c r="F61" s="336"/>
      <c r="G61" s="336"/>
      <c r="H61" s="336"/>
      <c r="I61" s="339"/>
    </row>
    <row r="62" spans="1:9" s="120" customFormat="1" x14ac:dyDescent="0.25">
      <c r="A62" s="340"/>
      <c r="B62" s="336"/>
      <c r="C62" s="336"/>
      <c r="D62" s="337"/>
      <c r="E62" s="338"/>
      <c r="F62" s="336"/>
      <c r="G62" s="336"/>
      <c r="H62" s="336"/>
      <c r="I62" s="339"/>
    </row>
    <row r="63" spans="1:9" s="120" customFormat="1" x14ac:dyDescent="0.25">
      <c r="A63" s="340"/>
      <c r="B63" s="336"/>
      <c r="C63" s="336"/>
      <c r="D63" s="337"/>
      <c r="E63" s="338"/>
      <c r="F63" s="336"/>
      <c r="G63" s="336"/>
      <c r="H63" s="336"/>
      <c r="I63" s="339"/>
    </row>
    <row r="64" spans="1:9" s="120" customFormat="1" x14ac:dyDescent="0.25">
      <c r="A64" s="340"/>
      <c r="B64" s="336"/>
      <c r="C64" s="336"/>
      <c r="D64" s="337"/>
      <c r="E64" s="338"/>
      <c r="F64" s="336"/>
      <c r="G64" s="336"/>
      <c r="H64" s="336"/>
      <c r="I64" s="339"/>
    </row>
    <row r="65" spans="1:9" s="120" customFormat="1" x14ac:dyDescent="0.25">
      <c r="A65" s="340"/>
      <c r="B65" s="336"/>
      <c r="C65" s="336"/>
      <c r="D65" s="337"/>
      <c r="E65" s="338"/>
      <c r="F65" s="336"/>
      <c r="G65" s="336"/>
      <c r="H65" s="336"/>
      <c r="I65" s="339"/>
    </row>
    <row r="66" spans="1:9" s="120" customFormat="1" x14ac:dyDescent="0.25">
      <c r="A66" s="340"/>
      <c r="B66" s="336"/>
      <c r="C66" s="336"/>
      <c r="D66" s="337"/>
      <c r="E66" s="338"/>
      <c r="F66" s="336"/>
      <c r="G66" s="336"/>
      <c r="H66" s="336"/>
      <c r="I66" s="339"/>
    </row>
    <row r="67" spans="1:9" s="120" customFormat="1" x14ac:dyDescent="0.25">
      <c r="A67" s="340"/>
      <c r="B67" s="336"/>
      <c r="C67" s="336"/>
      <c r="D67" s="337"/>
      <c r="E67" s="338"/>
      <c r="F67" s="336"/>
      <c r="G67" s="336"/>
      <c r="H67" s="336"/>
      <c r="I67" s="339"/>
    </row>
    <row r="68" spans="1:9" s="120" customFormat="1" x14ac:dyDescent="0.25">
      <c r="A68" s="340"/>
      <c r="B68" s="336"/>
      <c r="C68" s="336"/>
      <c r="D68" s="337"/>
      <c r="E68" s="338"/>
      <c r="F68" s="336"/>
      <c r="G68" s="336"/>
      <c r="H68" s="336"/>
      <c r="I68" s="339"/>
    </row>
    <row r="69" spans="1:9" s="120" customFormat="1" x14ac:dyDescent="0.25">
      <c r="A69" s="340"/>
      <c r="B69" s="336"/>
      <c r="C69" s="336"/>
      <c r="D69" s="337"/>
      <c r="E69" s="338"/>
      <c r="F69" s="336"/>
      <c r="G69" s="336"/>
      <c r="H69" s="336"/>
      <c r="I69" s="339"/>
    </row>
    <row r="70" spans="1:9" s="120" customFormat="1" x14ac:dyDescent="0.25">
      <c r="A70" s="340"/>
      <c r="B70" s="336"/>
      <c r="C70" s="336"/>
      <c r="D70" s="337"/>
      <c r="E70" s="338"/>
      <c r="F70" s="336"/>
      <c r="G70" s="336"/>
      <c r="H70" s="336"/>
      <c r="I70" s="339"/>
    </row>
    <row r="71" spans="1:9" s="120" customFormat="1" x14ac:dyDescent="0.25">
      <c r="A71" s="340"/>
      <c r="B71" s="336"/>
      <c r="C71" s="336"/>
      <c r="D71" s="337"/>
      <c r="E71" s="338"/>
      <c r="F71" s="336"/>
      <c r="G71" s="336"/>
      <c r="H71" s="336"/>
      <c r="I71" s="339"/>
    </row>
    <row r="72" spans="1:9" s="120" customFormat="1" x14ac:dyDescent="0.25">
      <c r="A72" s="340"/>
      <c r="B72" s="336"/>
      <c r="C72" s="336"/>
      <c r="D72" s="337"/>
      <c r="E72" s="338"/>
      <c r="F72" s="336"/>
      <c r="G72" s="336"/>
      <c r="H72" s="336"/>
      <c r="I72" s="339"/>
    </row>
    <row r="73" spans="1:9" s="120" customFormat="1" x14ac:dyDescent="0.25">
      <c r="A73" s="340"/>
      <c r="B73" s="336"/>
      <c r="C73" s="336"/>
      <c r="D73" s="337"/>
      <c r="E73" s="338"/>
      <c r="F73" s="336"/>
      <c r="G73" s="336"/>
      <c r="H73" s="336"/>
      <c r="I73" s="339"/>
    </row>
    <row r="74" spans="1:9" s="120" customFormat="1" x14ac:dyDescent="0.25">
      <c r="A74" s="340"/>
      <c r="B74" s="336"/>
      <c r="C74" s="336"/>
      <c r="D74" s="337"/>
      <c r="E74" s="338"/>
      <c r="F74" s="336"/>
      <c r="G74" s="336"/>
      <c r="H74" s="336"/>
      <c r="I74" s="339"/>
    </row>
    <row r="75" spans="1:9" s="120" customFormat="1" x14ac:dyDescent="0.25">
      <c r="A75" s="340"/>
      <c r="B75" s="336"/>
      <c r="C75" s="336"/>
      <c r="D75" s="337"/>
      <c r="E75" s="338"/>
      <c r="F75" s="336"/>
      <c r="G75" s="336"/>
      <c r="H75" s="336"/>
      <c r="I75" s="339"/>
    </row>
    <row r="76" spans="1:9" s="120" customFormat="1" x14ac:dyDescent="0.25">
      <c r="A76" s="340"/>
      <c r="B76" s="336"/>
      <c r="C76" s="336"/>
      <c r="D76" s="337"/>
      <c r="E76" s="338"/>
      <c r="F76" s="336"/>
      <c r="G76" s="336"/>
      <c r="H76" s="336"/>
      <c r="I76" s="339"/>
    </row>
    <row r="77" spans="1:9" s="120" customFormat="1" x14ac:dyDescent="0.25">
      <c r="A77" s="340"/>
      <c r="B77" s="336"/>
      <c r="C77" s="336"/>
      <c r="D77" s="337"/>
      <c r="E77" s="338"/>
      <c r="F77" s="336"/>
      <c r="G77" s="336"/>
      <c r="H77" s="336"/>
      <c r="I77" s="339"/>
    </row>
    <row r="78" spans="1:9" s="120" customFormat="1" x14ac:dyDescent="0.25">
      <c r="A78" s="340"/>
      <c r="B78" s="336"/>
      <c r="C78" s="336"/>
      <c r="D78" s="337"/>
      <c r="E78" s="338"/>
      <c r="F78" s="336"/>
      <c r="G78" s="336"/>
      <c r="H78" s="336"/>
      <c r="I78" s="339"/>
    </row>
    <row r="79" spans="1:9" s="120" customFormat="1" x14ac:dyDescent="0.25">
      <c r="A79" s="340"/>
      <c r="B79" s="336"/>
      <c r="C79" s="336"/>
      <c r="D79" s="337"/>
      <c r="E79" s="338"/>
      <c r="F79" s="336"/>
      <c r="G79" s="336"/>
      <c r="H79" s="336"/>
      <c r="I79" s="339"/>
    </row>
    <row r="80" spans="1:9" s="120" customFormat="1" x14ac:dyDescent="0.25">
      <c r="A80" s="340"/>
      <c r="B80" s="336"/>
      <c r="C80" s="336"/>
      <c r="D80" s="337"/>
      <c r="E80" s="338"/>
      <c r="F80" s="336"/>
      <c r="G80" s="336"/>
      <c r="H80" s="336"/>
      <c r="I80" s="339"/>
    </row>
    <row r="81" spans="1:9" s="120" customFormat="1" x14ac:dyDescent="0.25">
      <c r="A81" s="340"/>
      <c r="B81" s="336"/>
      <c r="C81" s="336"/>
      <c r="D81" s="337"/>
      <c r="E81" s="338"/>
      <c r="F81" s="336"/>
      <c r="G81" s="336"/>
      <c r="H81" s="336"/>
      <c r="I81" s="339"/>
    </row>
    <row r="82" spans="1:9" s="120" customFormat="1" x14ac:dyDescent="0.25">
      <c r="A82" s="340"/>
      <c r="B82" s="336"/>
      <c r="C82" s="336"/>
      <c r="D82" s="337"/>
      <c r="E82" s="338"/>
      <c r="F82" s="336"/>
      <c r="G82" s="336"/>
      <c r="H82" s="336"/>
      <c r="I82" s="339"/>
    </row>
    <row r="83" spans="1:9" s="120" customFormat="1" x14ac:dyDescent="0.25">
      <c r="A83" s="340"/>
      <c r="B83" s="336"/>
      <c r="C83" s="336"/>
      <c r="D83" s="337"/>
      <c r="E83" s="338"/>
      <c r="F83" s="336"/>
      <c r="G83" s="336"/>
      <c r="H83" s="336"/>
      <c r="I83" s="339"/>
    </row>
    <row r="84" spans="1:9" s="120" customFormat="1" x14ac:dyDescent="0.25">
      <c r="A84" s="340"/>
      <c r="B84" s="336"/>
      <c r="C84" s="336"/>
      <c r="D84" s="337"/>
      <c r="E84" s="338"/>
      <c r="F84" s="336"/>
      <c r="G84" s="336"/>
      <c r="H84" s="336"/>
      <c r="I84" s="339"/>
    </row>
    <row r="85" spans="1:9" s="120" customFormat="1" x14ac:dyDescent="0.25">
      <c r="A85" s="340"/>
      <c r="B85" s="336"/>
      <c r="C85" s="336"/>
      <c r="D85" s="337"/>
      <c r="E85" s="338"/>
      <c r="F85" s="336"/>
      <c r="G85" s="336"/>
      <c r="H85" s="336"/>
      <c r="I85" s="339"/>
    </row>
    <row r="86" spans="1:9" s="120" customFormat="1" x14ac:dyDescent="0.25">
      <c r="A86" s="340"/>
      <c r="B86" s="336"/>
      <c r="C86" s="336"/>
      <c r="D86" s="337"/>
      <c r="E86" s="338"/>
      <c r="F86" s="336"/>
      <c r="G86" s="336"/>
      <c r="H86" s="336"/>
      <c r="I86" s="339"/>
    </row>
    <row r="87" spans="1:9" s="120" customFormat="1" x14ac:dyDescent="0.25">
      <c r="A87" s="340"/>
      <c r="B87" s="336"/>
      <c r="C87" s="336"/>
      <c r="D87" s="337"/>
      <c r="E87" s="338"/>
      <c r="F87" s="336"/>
      <c r="G87" s="336"/>
      <c r="H87" s="336"/>
      <c r="I87" s="339"/>
    </row>
    <row r="88" spans="1:9" s="120" customFormat="1" x14ac:dyDescent="0.25">
      <c r="A88" s="340"/>
      <c r="B88" s="336"/>
      <c r="C88" s="336"/>
      <c r="D88" s="337"/>
      <c r="E88" s="338"/>
      <c r="F88" s="336"/>
      <c r="G88" s="336"/>
      <c r="H88" s="336"/>
      <c r="I88" s="339"/>
    </row>
    <row r="89" spans="1:9" s="120" customFormat="1" x14ac:dyDescent="0.25">
      <c r="A89" s="340"/>
      <c r="B89" s="336"/>
      <c r="C89" s="336"/>
      <c r="D89" s="337"/>
      <c r="E89" s="338"/>
      <c r="F89" s="336"/>
      <c r="G89" s="336"/>
      <c r="H89" s="336"/>
      <c r="I89" s="339"/>
    </row>
    <row r="90" spans="1:9" s="120" customFormat="1" x14ac:dyDescent="0.25">
      <c r="A90" s="340"/>
      <c r="B90" s="336"/>
      <c r="C90" s="336"/>
      <c r="D90" s="337"/>
      <c r="E90" s="338"/>
      <c r="F90" s="336"/>
      <c r="G90" s="336"/>
      <c r="H90" s="336"/>
      <c r="I90" s="339"/>
    </row>
    <row r="91" spans="1:9" s="120" customFormat="1" x14ac:dyDescent="0.25">
      <c r="A91" s="340"/>
      <c r="B91" s="336"/>
      <c r="C91" s="336"/>
      <c r="D91" s="337"/>
      <c r="E91" s="338"/>
      <c r="F91" s="336"/>
      <c r="G91" s="336"/>
      <c r="H91" s="336"/>
      <c r="I91" s="339"/>
    </row>
    <row r="92" spans="1:9" s="120" customFormat="1" x14ac:dyDescent="0.25">
      <c r="A92" s="340"/>
      <c r="B92" s="336"/>
      <c r="C92" s="336"/>
      <c r="D92" s="337"/>
      <c r="E92" s="338"/>
      <c r="F92" s="336"/>
      <c r="G92" s="336"/>
      <c r="H92" s="336"/>
      <c r="I92" s="339"/>
    </row>
    <row r="93" spans="1:9" s="120" customFormat="1" x14ac:dyDescent="0.25">
      <c r="A93" s="340"/>
      <c r="B93" s="336"/>
      <c r="C93" s="336"/>
      <c r="D93" s="337"/>
      <c r="E93" s="338"/>
      <c r="F93" s="336"/>
      <c r="G93" s="336"/>
      <c r="H93" s="336"/>
      <c r="I93" s="339"/>
    </row>
    <row r="94" spans="1:9" s="120" customFormat="1" ht="13.8" thickBot="1" x14ac:dyDescent="0.3">
      <c r="A94" s="344"/>
      <c r="B94" s="345"/>
      <c r="C94" s="345"/>
      <c r="D94" s="346"/>
      <c r="E94" s="347"/>
      <c r="F94" s="345"/>
      <c r="G94" s="345"/>
      <c r="H94" s="345"/>
      <c r="I94" s="348"/>
    </row>
    <row r="95" spans="1:9" ht="22.5" customHeight="1" thickBot="1" x14ac:dyDescent="0.3">
      <c r="A95" s="252"/>
      <c r="B95" s="252"/>
      <c r="C95" s="253" t="s">
        <v>247</v>
      </c>
      <c r="D95" s="254">
        <f>SUM(D5:D94)</f>
        <v>0</v>
      </c>
      <c r="E95" s="252"/>
      <c r="F95" s="252"/>
      <c r="G95" s="252"/>
      <c r="H95" s="255"/>
      <c r="I95" s="255"/>
    </row>
    <row r="510" spans="6:6" ht="26.4" hidden="1" x14ac:dyDescent="0.25">
      <c r="F510" s="112" t="s">
        <v>205</v>
      </c>
    </row>
    <row r="511" spans="6:6" ht="26.4" hidden="1" x14ac:dyDescent="0.25">
      <c r="F511" s="112" t="s">
        <v>206</v>
      </c>
    </row>
    <row r="512" spans="6:6" ht="26.4" hidden="1" x14ac:dyDescent="0.25">
      <c r="F512" s="112" t="s">
        <v>207</v>
      </c>
    </row>
    <row r="513" spans="6:6" ht="26.4" hidden="1" x14ac:dyDescent="0.25">
      <c r="F513" s="112" t="s">
        <v>208</v>
      </c>
    </row>
    <row r="514" spans="6:6" ht="39.6" hidden="1" x14ac:dyDescent="0.25">
      <c r="F514" s="112" t="s">
        <v>209</v>
      </c>
    </row>
    <row r="515" spans="6:6" ht="26.4" hidden="1" x14ac:dyDescent="0.25">
      <c r="F515" s="112" t="s">
        <v>210</v>
      </c>
    </row>
    <row r="516" spans="6:6" ht="39.6" hidden="1" x14ac:dyDescent="0.25">
      <c r="F516" s="112" t="s">
        <v>211</v>
      </c>
    </row>
    <row r="517" spans="6:6" ht="39.6" hidden="1" x14ac:dyDescent="0.25">
      <c r="F517" s="112" t="s">
        <v>212</v>
      </c>
    </row>
    <row r="518" spans="6:6" hidden="1" x14ac:dyDescent="0.25">
      <c r="F518" s="112" t="s">
        <v>213</v>
      </c>
    </row>
    <row r="519" spans="6:6" ht="26.4" hidden="1" x14ac:dyDescent="0.25">
      <c r="F519" s="112" t="s">
        <v>214</v>
      </c>
    </row>
    <row r="520" spans="6:6" hidden="1" x14ac:dyDescent="0.25">
      <c r="F520" s="112" t="s">
        <v>215</v>
      </c>
    </row>
    <row r="521" spans="6:6" ht="26.4" hidden="1" x14ac:dyDescent="0.25">
      <c r="F521" s="112" t="s">
        <v>216</v>
      </c>
    </row>
    <row r="522" spans="6:6" hidden="1" x14ac:dyDescent="0.25">
      <c r="F522" s="112" t="s">
        <v>62</v>
      </c>
    </row>
    <row r="523" spans="6:6" hidden="1" x14ac:dyDescent="0.25"/>
    <row r="524" spans="6:6" hidden="1" x14ac:dyDescent="0.25"/>
  </sheetData>
  <sheetProtection formatRows="0" insertRows="0"/>
  <mergeCells count="3">
    <mergeCell ref="A3:I3"/>
    <mergeCell ref="A1:I1"/>
    <mergeCell ref="A2:I2"/>
  </mergeCells>
  <phoneticPr fontId="0" type="noConversion"/>
  <dataValidations count="1">
    <dataValidation type="list" allowBlank="1" showInputMessage="1" showErrorMessage="1" sqref="C5:C94" xr:uid="{00000000-0002-0000-0700-000000000000}">
      <formula1>$F$510:$F$523</formula1>
    </dataValidation>
  </dataValidations>
  <pageMargins left="0.19685039370078741" right="0.19685039370078741" top="0.59055118110236227" bottom="0.59055118110236227" header="0" footer="0"/>
  <pageSetup paperSize="9" scale="93" fitToHeight="0" pageOrder="overThenDown" orientation="landscape" r:id="rId1"/>
  <headerFooter>
    <oddFooter>Página &amp;P de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749992370372631"/>
    <pageSetUpPr fitToPage="1"/>
  </sheetPr>
  <dimension ref="A1:J506"/>
  <sheetViews>
    <sheetView showGridLines="0" view="pageBreakPreview" zoomScaleNormal="100" zoomScaleSheetLayoutView="100" workbookViewId="0">
      <pane xSplit="5" ySplit="4" topLeftCell="G5" activePane="bottomRight" state="frozen"/>
      <selection pane="topRight" activeCell="F1" sqref="F1"/>
      <selection pane="bottomLeft" activeCell="A5" sqref="A5"/>
      <selection pane="bottomRight" activeCell="G13" sqref="G13"/>
    </sheetView>
  </sheetViews>
  <sheetFormatPr defaultColWidth="9.109375" defaultRowHeight="13.2" x14ac:dyDescent="0.25"/>
  <cols>
    <col min="1" max="1" width="4" style="125" customWidth="1"/>
    <col min="2" max="2" width="7.5546875" style="37" customWidth="1"/>
    <col min="3" max="3" width="15.44140625" style="125" customWidth="1"/>
    <col min="4" max="4" width="23.5546875" style="37" customWidth="1"/>
    <col min="5" max="5" width="14.5546875" style="126" customWidth="1"/>
    <col min="6" max="6" width="44.109375" style="37" customWidth="1"/>
    <col min="7" max="7" width="25.44140625" style="126" customWidth="1"/>
    <col min="8" max="10" width="23.88671875" style="37" customWidth="1"/>
    <col min="11" max="16384" width="9.109375" style="125"/>
  </cols>
  <sheetData>
    <row r="1" spans="1:10" ht="15.75" customHeight="1" x14ac:dyDescent="0.25">
      <c r="A1" s="430" t="str">
        <f>Capa!A70</f>
        <v>Contrato de Gestão nº 02/2019 - Contrato de Gestão nº. 002/2019 celebrado entre a Secretaria de Justiça e Segurança Pública do Estado de Minas Gerais - SEJUSP e o Instituto Elo</v>
      </c>
      <c r="B1" s="430"/>
      <c r="C1" s="430"/>
      <c r="D1" s="430"/>
      <c r="E1" s="430"/>
      <c r="F1" s="430"/>
      <c r="G1" s="430"/>
      <c r="H1" s="430"/>
      <c r="I1" s="430"/>
      <c r="J1" s="430"/>
    </row>
    <row r="2" spans="1:10" ht="15.6" x14ac:dyDescent="0.25">
      <c r="A2" s="430" t="str">
        <f>Capa!A5</f>
        <v>26º Relatório Gerencial Financeiro</v>
      </c>
      <c r="B2" s="430"/>
      <c r="C2" s="430"/>
      <c r="D2" s="430"/>
      <c r="E2" s="430"/>
      <c r="F2" s="430"/>
      <c r="G2" s="430"/>
      <c r="H2" s="430"/>
      <c r="I2" s="361"/>
      <c r="J2" s="361"/>
    </row>
    <row r="3" spans="1:10" ht="13.8" x14ac:dyDescent="0.25">
      <c r="A3" s="441" t="s">
        <v>292</v>
      </c>
      <c r="B3" s="441"/>
      <c r="C3" s="441"/>
      <c r="D3" s="441"/>
      <c r="E3" s="441"/>
      <c r="F3" s="441"/>
      <c r="G3" s="441"/>
      <c r="H3" s="441"/>
      <c r="I3" s="362"/>
      <c r="J3" s="362"/>
    </row>
    <row r="4" spans="1:10" ht="36" customHeight="1" x14ac:dyDescent="0.25">
      <c r="A4" s="386" t="s">
        <v>256</v>
      </c>
      <c r="B4" s="387" t="s">
        <v>257</v>
      </c>
      <c r="C4" s="387" t="s">
        <v>33</v>
      </c>
      <c r="D4" s="387" t="s">
        <v>39</v>
      </c>
      <c r="E4" s="388" t="s">
        <v>147</v>
      </c>
      <c r="F4" s="389" t="s">
        <v>46</v>
      </c>
      <c r="G4" s="390" t="s">
        <v>273</v>
      </c>
      <c r="H4" s="390" t="s">
        <v>367</v>
      </c>
      <c r="I4" s="381" t="s">
        <v>47</v>
      </c>
      <c r="J4" s="380" t="s">
        <v>47</v>
      </c>
    </row>
    <row r="5" spans="1:10" ht="28.2" customHeight="1" x14ac:dyDescent="0.25">
      <c r="A5" s="376">
        <v>1</v>
      </c>
      <c r="B5" s="382"/>
      <c r="C5" s="383"/>
      <c r="D5" s="367"/>
      <c r="E5" s="384"/>
      <c r="F5" s="385"/>
      <c r="G5" s="365"/>
      <c r="H5" s="367"/>
      <c r="I5" s="368"/>
      <c r="J5" s="392"/>
    </row>
    <row r="6" spans="1:10" ht="28.2" customHeight="1" x14ac:dyDescent="0.25">
      <c r="A6" s="374">
        <v>2</v>
      </c>
      <c r="B6" s="178"/>
      <c r="C6" s="179"/>
      <c r="D6" s="179"/>
      <c r="E6" s="180"/>
      <c r="F6" s="357"/>
      <c r="G6" s="353"/>
      <c r="H6" s="179"/>
      <c r="I6" s="360"/>
      <c r="J6" s="392"/>
    </row>
    <row r="7" spans="1:10" ht="28.2" customHeight="1" x14ac:dyDescent="0.25">
      <c r="A7" s="374">
        <v>3</v>
      </c>
      <c r="B7" s="178"/>
      <c r="C7" s="179"/>
      <c r="D7" s="179"/>
      <c r="E7" s="181"/>
      <c r="F7" s="357"/>
      <c r="G7" s="358"/>
      <c r="H7" s="179"/>
      <c r="I7" s="395"/>
      <c r="J7" s="392"/>
    </row>
    <row r="8" spans="1:10" ht="28.2" customHeight="1" x14ac:dyDescent="0.25">
      <c r="A8" s="374">
        <v>4</v>
      </c>
      <c r="B8" s="178"/>
      <c r="C8" s="179"/>
      <c r="D8" s="179"/>
      <c r="E8" s="182"/>
      <c r="F8" s="375"/>
      <c r="G8" s="375"/>
      <c r="H8" s="179"/>
      <c r="I8" s="360"/>
      <c r="J8" s="392"/>
    </row>
    <row r="9" spans="1:10" ht="28.2" customHeight="1" x14ac:dyDescent="0.25">
      <c r="A9" s="374">
        <v>5</v>
      </c>
      <c r="B9" s="178"/>
      <c r="C9" s="179"/>
      <c r="D9" s="179"/>
      <c r="E9" s="182"/>
      <c r="F9" s="375"/>
      <c r="G9" s="359"/>
      <c r="H9" s="179"/>
      <c r="I9" s="360"/>
      <c r="J9" s="392"/>
    </row>
    <row r="10" spans="1:10" ht="28.2" customHeight="1" x14ac:dyDescent="0.25">
      <c r="A10" s="374">
        <v>6</v>
      </c>
      <c r="B10" s="178"/>
      <c r="C10" s="179"/>
      <c r="D10" s="179"/>
      <c r="E10" s="180"/>
      <c r="F10" s="179"/>
      <c r="G10" s="353"/>
      <c r="H10" s="179"/>
      <c r="I10" s="360"/>
      <c r="J10" s="392"/>
    </row>
    <row r="11" spans="1:10" x14ac:dyDescent="0.25">
      <c r="A11" s="374">
        <v>7</v>
      </c>
      <c r="B11" s="178"/>
      <c r="C11" s="179"/>
      <c r="D11" s="179"/>
      <c r="E11" s="181"/>
      <c r="F11" s="357"/>
      <c r="G11" s="358"/>
      <c r="H11" s="179"/>
      <c r="I11" s="360"/>
      <c r="J11" s="392"/>
    </row>
    <row r="12" spans="1:10" x14ac:dyDescent="0.25">
      <c r="A12" s="374">
        <v>8</v>
      </c>
      <c r="B12" s="178"/>
      <c r="C12" s="179"/>
      <c r="D12" s="179"/>
      <c r="E12" s="180"/>
      <c r="F12" s="357"/>
      <c r="G12" s="353"/>
      <c r="H12" s="179"/>
      <c r="I12" s="360"/>
      <c r="J12" s="392" t="str">
        <f t="shared" ref="J12:J69" si="0">IF(I12="","",IF(LEN(I12)&gt;14,IF(ISBLANK(I12),"",I12),REPLACE(REPLACE(I12,1,3,"XXX"),13,2,"XX")))</f>
        <v/>
      </c>
    </row>
    <row r="13" spans="1:10" x14ac:dyDescent="0.25">
      <c r="A13" s="374">
        <v>9</v>
      </c>
      <c r="B13" s="178"/>
      <c r="C13" s="179"/>
      <c r="D13" s="179"/>
      <c r="E13" s="180"/>
      <c r="F13" s="357"/>
      <c r="G13" s="353"/>
      <c r="H13" s="179"/>
      <c r="I13" s="360"/>
      <c r="J13" s="392" t="str">
        <f t="shared" si="0"/>
        <v/>
      </c>
    </row>
    <row r="14" spans="1:10" x14ac:dyDescent="0.25">
      <c r="A14" s="376">
        <v>10</v>
      </c>
      <c r="B14" s="178"/>
      <c r="C14" s="179"/>
      <c r="D14" s="179"/>
      <c r="E14" s="180"/>
      <c r="F14" s="357"/>
      <c r="G14" s="353"/>
      <c r="H14" s="179"/>
      <c r="I14" s="360"/>
      <c r="J14" s="392" t="str">
        <f t="shared" si="0"/>
        <v/>
      </c>
    </row>
    <row r="15" spans="1:10" x14ac:dyDescent="0.25">
      <c r="A15" s="374">
        <v>11</v>
      </c>
      <c r="B15" s="178"/>
      <c r="C15" s="179"/>
      <c r="D15" s="179"/>
      <c r="E15" s="181"/>
      <c r="F15" s="357"/>
      <c r="G15" s="358"/>
      <c r="H15" s="179"/>
      <c r="I15" s="360"/>
      <c r="J15" s="392" t="str">
        <f t="shared" si="0"/>
        <v/>
      </c>
    </row>
    <row r="16" spans="1:10" x14ac:dyDescent="0.25">
      <c r="A16" s="374">
        <v>12</v>
      </c>
      <c r="B16" s="178"/>
      <c r="C16" s="179"/>
      <c r="D16" s="179"/>
      <c r="E16" s="180"/>
      <c r="F16" s="357"/>
      <c r="G16" s="353"/>
      <c r="H16" s="179"/>
      <c r="I16" s="360"/>
      <c r="J16" s="392" t="str">
        <f t="shared" si="0"/>
        <v/>
      </c>
    </row>
    <row r="17" spans="1:10" x14ac:dyDescent="0.25">
      <c r="A17" s="374">
        <v>13</v>
      </c>
      <c r="B17" s="178"/>
      <c r="C17" s="179"/>
      <c r="D17" s="179"/>
      <c r="E17" s="180"/>
      <c r="F17" s="357"/>
      <c r="G17" s="353"/>
      <c r="H17" s="179"/>
      <c r="I17" s="360"/>
      <c r="J17" s="392" t="str">
        <f t="shared" si="0"/>
        <v/>
      </c>
    </row>
    <row r="18" spans="1:10" x14ac:dyDescent="0.25">
      <c r="A18" s="374">
        <v>14</v>
      </c>
      <c r="B18" s="178"/>
      <c r="C18" s="179"/>
      <c r="D18" s="179"/>
      <c r="E18" s="181"/>
      <c r="F18" s="357"/>
      <c r="G18" s="353"/>
      <c r="H18" s="179"/>
      <c r="I18" s="360"/>
      <c r="J18" s="392" t="str">
        <f t="shared" si="0"/>
        <v/>
      </c>
    </row>
    <row r="19" spans="1:10" x14ac:dyDescent="0.25">
      <c r="A19" s="374">
        <v>15</v>
      </c>
      <c r="B19" s="178"/>
      <c r="C19" s="179"/>
      <c r="D19" s="179"/>
      <c r="E19" s="180"/>
      <c r="F19" s="357"/>
      <c r="G19" s="353"/>
      <c r="H19" s="179"/>
      <c r="I19" s="360"/>
      <c r="J19" s="392" t="str">
        <f t="shared" si="0"/>
        <v/>
      </c>
    </row>
    <row r="20" spans="1:10" x14ac:dyDescent="0.25">
      <c r="A20" s="374">
        <v>16</v>
      </c>
      <c r="B20" s="178"/>
      <c r="C20" s="179"/>
      <c r="D20" s="179"/>
      <c r="E20" s="181"/>
      <c r="F20" s="357"/>
      <c r="G20" s="353"/>
      <c r="H20" s="179"/>
      <c r="I20" s="360"/>
      <c r="J20" s="392" t="str">
        <f t="shared" si="0"/>
        <v/>
      </c>
    </row>
    <row r="21" spans="1:10" x14ac:dyDescent="0.25">
      <c r="A21" s="374">
        <v>17</v>
      </c>
      <c r="B21" s="178"/>
      <c r="C21" s="179"/>
      <c r="D21" s="179"/>
      <c r="E21" s="180"/>
      <c r="F21" s="179"/>
      <c r="G21" s="353"/>
      <c r="H21" s="179"/>
      <c r="I21" s="360"/>
      <c r="J21" s="392" t="str">
        <f t="shared" si="0"/>
        <v/>
      </c>
    </row>
    <row r="22" spans="1:10" x14ac:dyDescent="0.25">
      <c r="A22" s="374">
        <v>18</v>
      </c>
      <c r="B22" s="178"/>
      <c r="C22" s="179"/>
      <c r="D22" s="179"/>
      <c r="E22" s="181"/>
      <c r="F22" s="377"/>
      <c r="G22" s="353"/>
      <c r="H22" s="179"/>
      <c r="I22" s="360"/>
      <c r="J22" s="392" t="str">
        <f t="shared" si="0"/>
        <v/>
      </c>
    </row>
    <row r="23" spans="1:10" x14ac:dyDescent="0.25">
      <c r="A23" s="376">
        <v>19</v>
      </c>
      <c r="B23" s="178"/>
      <c r="C23" s="179"/>
      <c r="D23" s="179"/>
      <c r="E23" s="180"/>
      <c r="F23" s="179"/>
      <c r="G23" s="353"/>
      <c r="H23" s="179"/>
      <c r="I23" s="360"/>
      <c r="J23" s="392" t="str">
        <f t="shared" si="0"/>
        <v/>
      </c>
    </row>
    <row r="24" spans="1:10" x14ac:dyDescent="0.25">
      <c r="A24" s="374">
        <v>20</v>
      </c>
      <c r="B24" s="178"/>
      <c r="C24" s="179"/>
      <c r="D24" s="179"/>
      <c r="E24" s="181"/>
      <c r="F24" s="357"/>
      <c r="G24" s="358"/>
      <c r="H24" s="179"/>
      <c r="I24" s="360"/>
      <c r="J24" s="392" t="str">
        <f t="shared" si="0"/>
        <v/>
      </c>
    </row>
    <row r="25" spans="1:10" x14ac:dyDescent="0.25">
      <c r="A25" s="374">
        <v>21</v>
      </c>
      <c r="B25" s="178"/>
      <c r="C25" s="179"/>
      <c r="D25" s="179"/>
      <c r="E25" s="181"/>
      <c r="F25" s="357"/>
      <c r="G25" s="358"/>
      <c r="H25" s="179"/>
      <c r="I25" s="360"/>
      <c r="J25" s="392" t="str">
        <f t="shared" si="0"/>
        <v/>
      </c>
    </row>
    <row r="26" spans="1:10" x14ac:dyDescent="0.25">
      <c r="A26" s="374">
        <v>22</v>
      </c>
      <c r="B26" s="178"/>
      <c r="C26" s="179"/>
      <c r="D26" s="179"/>
      <c r="E26" s="180"/>
      <c r="F26" s="357"/>
      <c r="G26" s="353"/>
      <c r="H26" s="179"/>
      <c r="I26" s="360"/>
      <c r="J26" s="392" t="str">
        <f t="shared" si="0"/>
        <v/>
      </c>
    </row>
    <row r="27" spans="1:10" x14ac:dyDescent="0.25">
      <c r="A27" s="374">
        <v>23</v>
      </c>
      <c r="B27" s="178"/>
      <c r="C27" s="179"/>
      <c r="D27" s="179"/>
      <c r="E27" s="180"/>
      <c r="F27" s="179"/>
      <c r="G27" s="353"/>
      <c r="H27" s="179"/>
      <c r="I27" s="360"/>
      <c r="J27" s="392" t="str">
        <f t="shared" si="0"/>
        <v/>
      </c>
    </row>
    <row r="28" spans="1:10" x14ac:dyDescent="0.25">
      <c r="A28" s="374">
        <v>24</v>
      </c>
      <c r="B28" s="178"/>
      <c r="C28" s="179"/>
      <c r="D28" s="179"/>
      <c r="E28" s="181"/>
      <c r="F28" s="357"/>
      <c r="G28" s="353"/>
      <c r="H28" s="179"/>
      <c r="I28" s="360"/>
      <c r="J28" s="392" t="str">
        <f t="shared" si="0"/>
        <v/>
      </c>
    </row>
    <row r="29" spans="1:10" x14ac:dyDescent="0.25">
      <c r="A29" s="374">
        <v>25</v>
      </c>
      <c r="B29" s="178"/>
      <c r="C29" s="179"/>
      <c r="D29" s="179"/>
      <c r="E29" s="180"/>
      <c r="F29" s="357"/>
      <c r="G29" s="353"/>
      <c r="H29" s="179"/>
      <c r="I29" s="360"/>
      <c r="J29" s="392" t="str">
        <f t="shared" si="0"/>
        <v/>
      </c>
    </row>
    <row r="30" spans="1:10" x14ac:dyDescent="0.25">
      <c r="A30" s="374">
        <v>26</v>
      </c>
      <c r="B30" s="178"/>
      <c r="C30" s="179"/>
      <c r="D30" s="179"/>
      <c r="E30" s="180"/>
      <c r="F30" s="357"/>
      <c r="G30" s="353"/>
      <c r="H30" s="179"/>
      <c r="I30" s="360"/>
      <c r="J30" s="392" t="str">
        <f t="shared" si="0"/>
        <v/>
      </c>
    </row>
    <row r="31" spans="1:10" x14ac:dyDescent="0.25">
      <c r="A31" s="374">
        <v>27</v>
      </c>
      <c r="B31" s="178"/>
      <c r="C31" s="179"/>
      <c r="D31" s="179"/>
      <c r="E31" s="180"/>
      <c r="F31" s="357"/>
      <c r="G31" s="353"/>
      <c r="H31" s="179"/>
      <c r="I31" s="360"/>
      <c r="J31" s="392" t="str">
        <f t="shared" si="0"/>
        <v/>
      </c>
    </row>
    <row r="32" spans="1:10" x14ac:dyDescent="0.25">
      <c r="A32" s="376">
        <v>28</v>
      </c>
      <c r="B32" s="178"/>
      <c r="C32" s="179"/>
      <c r="D32" s="179"/>
      <c r="E32" s="180"/>
      <c r="F32" s="353"/>
      <c r="G32" s="353"/>
      <c r="H32" s="179"/>
      <c r="I32" s="360"/>
      <c r="J32" s="392" t="str">
        <f t="shared" si="0"/>
        <v/>
      </c>
    </row>
    <row r="33" spans="1:10" x14ac:dyDescent="0.25">
      <c r="A33" s="374">
        <v>29</v>
      </c>
      <c r="B33" s="178"/>
      <c r="C33" s="179"/>
      <c r="D33" s="179"/>
      <c r="E33" s="180"/>
      <c r="F33" s="353"/>
      <c r="G33" s="353"/>
      <c r="H33" s="179"/>
      <c r="I33" s="360"/>
      <c r="J33" s="392" t="str">
        <f t="shared" si="0"/>
        <v/>
      </c>
    </row>
    <row r="34" spans="1:10" x14ac:dyDescent="0.25">
      <c r="A34" s="374">
        <v>30</v>
      </c>
      <c r="B34" s="178"/>
      <c r="C34" s="179"/>
      <c r="D34" s="179"/>
      <c r="E34" s="180"/>
      <c r="F34" s="357"/>
      <c r="G34" s="353"/>
      <c r="H34" s="179"/>
      <c r="I34" s="360"/>
      <c r="J34" s="392" t="str">
        <f t="shared" si="0"/>
        <v/>
      </c>
    </row>
    <row r="35" spans="1:10" x14ac:dyDescent="0.25">
      <c r="A35" s="374">
        <v>31</v>
      </c>
      <c r="B35" s="178"/>
      <c r="C35" s="179"/>
      <c r="D35" s="179"/>
      <c r="E35" s="180"/>
      <c r="F35" s="357"/>
      <c r="G35" s="353"/>
      <c r="H35" s="179"/>
      <c r="I35" s="360"/>
      <c r="J35" s="392" t="str">
        <f t="shared" si="0"/>
        <v/>
      </c>
    </row>
    <row r="36" spans="1:10" x14ac:dyDescent="0.25">
      <c r="A36" s="374">
        <v>32</v>
      </c>
      <c r="B36" s="178"/>
      <c r="C36" s="179"/>
      <c r="D36" s="179"/>
      <c r="E36" s="183"/>
      <c r="F36" s="377"/>
      <c r="G36" s="378"/>
      <c r="H36" s="179"/>
      <c r="I36" s="360"/>
      <c r="J36" s="392" t="str">
        <f t="shared" si="0"/>
        <v/>
      </c>
    </row>
    <row r="37" spans="1:10" x14ac:dyDescent="0.25">
      <c r="A37" s="374">
        <v>33</v>
      </c>
      <c r="B37" s="178"/>
      <c r="C37" s="179"/>
      <c r="D37" s="179"/>
      <c r="E37" s="180"/>
      <c r="F37" s="357"/>
      <c r="G37" s="353"/>
      <c r="H37" s="179"/>
      <c r="I37" s="360"/>
      <c r="J37" s="392" t="str">
        <f t="shared" si="0"/>
        <v/>
      </c>
    </row>
    <row r="38" spans="1:10" x14ac:dyDescent="0.25">
      <c r="A38" s="374">
        <v>34</v>
      </c>
      <c r="B38" s="178"/>
      <c r="C38" s="179"/>
      <c r="D38" s="179"/>
      <c r="E38" s="181"/>
      <c r="F38" s="357"/>
      <c r="G38" s="353"/>
      <c r="H38" s="179"/>
      <c r="I38" s="360"/>
      <c r="J38" s="392" t="str">
        <f t="shared" si="0"/>
        <v/>
      </c>
    </row>
    <row r="39" spans="1:10" x14ac:dyDescent="0.25">
      <c r="A39" s="374">
        <v>35</v>
      </c>
      <c r="B39" s="178"/>
      <c r="C39" s="179"/>
      <c r="D39" s="179"/>
      <c r="E39" s="181"/>
      <c r="F39" s="357"/>
      <c r="G39" s="358"/>
      <c r="H39" s="179"/>
      <c r="I39" s="360"/>
      <c r="J39" s="392" t="str">
        <f t="shared" si="0"/>
        <v/>
      </c>
    </row>
    <row r="40" spans="1:10" x14ac:dyDescent="0.25">
      <c r="A40" s="374">
        <v>36</v>
      </c>
      <c r="B40" s="178"/>
      <c r="C40" s="179"/>
      <c r="D40" s="179"/>
      <c r="E40" s="181"/>
      <c r="F40" s="357"/>
      <c r="G40" s="358"/>
      <c r="H40" s="179"/>
      <c r="I40" s="360"/>
      <c r="J40" s="392" t="str">
        <f t="shared" si="0"/>
        <v/>
      </c>
    </row>
    <row r="41" spans="1:10" x14ac:dyDescent="0.25">
      <c r="A41" s="376">
        <v>37</v>
      </c>
      <c r="B41" s="178"/>
      <c r="C41" s="179"/>
      <c r="D41" s="179"/>
      <c r="E41" s="181"/>
      <c r="F41" s="179"/>
      <c r="G41" s="358"/>
      <c r="H41" s="179"/>
      <c r="I41" s="360"/>
      <c r="J41" s="392" t="str">
        <f t="shared" si="0"/>
        <v/>
      </c>
    </row>
    <row r="42" spans="1:10" x14ac:dyDescent="0.25">
      <c r="A42" s="374">
        <v>38</v>
      </c>
      <c r="B42" s="178"/>
      <c r="C42" s="179"/>
      <c r="D42" s="179"/>
      <c r="E42" s="183"/>
      <c r="F42" s="377"/>
      <c r="G42" s="378"/>
      <c r="H42" s="179"/>
      <c r="I42" s="360"/>
      <c r="J42" s="392" t="str">
        <f t="shared" si="0"/>
        <v/>
      </c>
    </row>
    <row r="43" spans="1:10" x14ac:dyDescent="0.25">
      <c r="A43" s="374">
        <v>39</v>
      </c>
      <c r="B43" s="178"/>
      <c r="C43" s="179"/>
      <c r="D43" s="179"/>
      <c r="E43" s="183"/>
      <c r="F43" s="377"/>
      <c r="G43" s="378"/>
      <c r="H43" s="179"/>
      <c r="I43" s="360"/>
      <c r="J43" s="392" t="str">
        <f t="shared" si="0"/>
        <v/>
      </c>
    </row>
    <row r="44" spans="1:10" x14ac:dyDescent="0.25">
      <c r="A44" s="374">
        <v>40</v>
      </c>
      <c r="B44" s="178"/>
      <c r="C44" s="179"/>
      <c r="D44" s="179"/>
      <c r="E44" s="183"/>
      <c r="F44" s="377"/>
      <c r="G44" s="378"/>
      <c r="H44" s="179"/>
      <c r="I44" s="360"/>
      <c r="J44" s="392" t="str">
        <f t="shared" si="0"/>
        <v/>
      </c>
    </row>
    <row r="45" spans="1:10" x14ac:dyDescent="0.25">
      <c r="A45" s="374">
        <v>41</v>
      </c>
      <c r="B45" s="178"/>
      <c r="C45" s="179"/>
      <c r="D45" s="179"/>
      <c r="E45" s="183"/>
      <c r="F45" s="377"/>
      <c r="G45" s="378"/>
      <c r="H45" s="179"/>
      <c r="I45" s="360"/>
      <c r="J45" s="392" t="str">
        <f t="shared" si="0"/>
        <v/>
      </c>
    </row>
    <row r="46" spans="1:10" x14ac:dyDescent="0.25">
      <c r="A46" s="374">
        <v>42</v>
      </c>
      <c r="B46" s="178"/>
      <c r="C46" s="179"/>
      <c r="D46" s="179"/>
      <c r="E46" s="183"/>
      <c r="F46" s="377"/>
      <c r="G46" s="378"/>
      <c r="H46" s="179"/>
      <c r="I46" s="360"/>
      <c r="J46" s="392" t="str">
        <f t="shared" si="0"/>
        <v/>
      </c>
    </row>
    <row r="47" spans="1:10" x14ac:dyDescent="0.25">
      <c r="A47" s="374">
        <v>43</v>
      </c>
      <c r="B47" s="178"/>
      <c r="C47" s="179"/>
      <c r="D47" s="179"/>
      <c r="E47" s="180"/>
      <c r="F47" s="179"/>
      <c r="G47" s="353"/>
      <c r="H47" s="179"/>
      <c r="I47" s="360"/>
      <c r="J47" s="392" t="str">
        <f t="shared" si="0"/>
        <v/>
      </c>
    </row>
    <row r="48" spans="1:10" x14ac:dyDescent="0.25">
      <c r="A48" s="374">
        <v>44</v>
      </c>
      <c r="B48" s="178"/>
      <c r="C48" s="179"/>
      <c r="D48" s="179"/>
      <c r="E48" s="180"/>
      <c r="F48" s="179"/>
      <c r="G48" s="353"/>
      <c r="H48" s="179"/>
      <c r="I48" s="360"/>
      <c r="J48" s="392" t="str">
        <f t="shared" si="0"/>
        <v/>
      </c>
    </row>
    <row r="49" spans="1:10" x14ac:dyDescent="0.25">
      <c r="A49" s="374">
        <v>45</v>
      </c>
      <c r="B49" s="178"/>
      <c r="C49" s="179"/>
      <c r="D49" s="179"/>
      <c r="E49" s="183"/>
      <c r="F49" s="377"/>
      <c r="G49" s="378"/>
      <c r="H49" s="179"/>
      <c r="I49" s="360"/>
      <c r="J49" s="392" t="str">
        <f t="shared" si="0"/>
        <v/>
      </c>
    </row>
    <row r="50" spans="1:10" x14ac:dyDescent="0.25">
      <c r="A50" s="376">
        <v>46</v>
      </c>
      <c r="B50" s="178"/>
      <c r="C50" s="179"/>
      <c r="D50" s="179"/>
      <c r="E50" s="180"/>
      <c r="F50" s="179"/>
      <c r="G50" s="353"/>
      <c r="H50" s="179"/>
      <c r="I50" s="360"/>
      <c r="J50" s="392" t="str">
        <f t="shared" si="0"/>
        <v/>
      </c>
    </row>
    <row r="51" spans="1:10" x14ac:dyDescent="0.25">
      <c r="A51" s="374">
        <v>47</v>
      </c>
      <c r="B51" s="178"/>
      <c r="C51" s="179"/>
      <c r="D51" s="179"/>
      <c r="E51" s="180"/>
      <c r="F51" s="179"/>
      <c r="G51" s="353"/>
      <c r="H51" s="179"/>
      <c r="I51" s="360"/>
      <c r="J51" s="392" t="str">
        <f t="shared" si="0"/>
        <v/>
      </c>
    </row>
    <row r="52" spans="1:10" x14ac:dyDescent="0.25">
      <c r="A52" s="374">
        <v>48</v>
      </c>
      <c r="B52" s="178"/>
      <c r="C52" s="179"/>
      <c r="D52" s="179"/>
      <c r="E52" s="180"/>
      <c r="F52" s="179"/>
      <c r="G52" s="353"/>
      <c r="H52" s="179"/>
      <c r="I52" s="360"/>
      <c r="J52" s="392" t="str">
        <f t="shared" si="0"/>
        <v/>
      </c>
    </row>
    <row r="53" spans="1:10" x14ac:dyDescent="0.25">
      <c r="A53" s="374">
        <v>49</v>
      </c>
      <c r="B53" s="178"/>
      <c r="C53" s="179"/>
      <c r="D53" s="179"/>
      <c r="E53" s="180"/>
      <c r="F53" s="179"/>
      <c r="G53" s="353"/>
      <c r="H53" s="179"/>
      <c r="I53" s="360"/>
      <c r="J53" s="392" t="str">
        <f t="shared" si="0"/>
        <v/>
      </c>
    </row>
    <row r="54" spans="1:10" x14ac:dyDescent="0.25">
      <c r="A54" s="374">
        <v>50</v>
      </c>
      <c r="B54" s="178"/>
      <c r="C54" s="179"/>
      <c r="D54" s="179"/>
      <c r="E54" s="180"/>
      <c r="F54" s="179"/>
      <c r="G54" s="353"/>
      <c r="H54" s="179"/>
      <c r="I54" s="360"/>
      <c r="J54" s="392" t="str">
        <f t="shared" si="0"/>
        <v/>
      </c>
    </row>
    <row r="55" spans="1:10" x14ac:dyDescent="0.25">
      <c r="A55" s="374">
        <v>51</v>
      </c>
      <c r="B55" s="178"/>
      <c r="C55" s="179"/>
      <c r="D55" s="179"/>
      <c r="E55" s="180"/>
      <c r="F55" s="179"/>
      <c r="G55" s="353"/>
      <c r="H55" s="179"/>
      <c r="I55" s="360"/>
      <c r="J55" s="392" t="str">
        <f t="shared" si="0"/>
        <v/>
      </c>
    </row>
    <row r="56" spans="1:10" x14ac:dyDescent="0.25">
      <c r="A56" s="374">
        <v>52</v>
      </c>
      <c r="B56" s="178"/>
      <c r="C56" s="179"/>
      <c r="D56" s="179"/>
      <c r="E56" s="180"/>
      <c r="F56" s="179"/>
      <c r="G56" s="353"/>
      <c r="H56" s="179"/>
      <c r="I56" s="360"/>
      <c r="J56" s="392" t="str">
        <f t="shared" si="0"/>
        <v/>
      </c>
    </row>
    <row r="57" spans="1:10" x14ac:dyDescent="0.25">
      <c r="A57" s="374">
        <v>53</v>
      </c>
      <c r="B57" s="178"/>
      <c r="C57" s="179"/>
      <c r="D57" s="179"/>
      <c r="E57" s="180"/>
      <c r="F57" s="179"/>
      <c r="G57" s="353"/>
      <c r="H57" s="179"/>
      <c r="I57" s="360"/>
      <c r="J57" s="392" t="str">
        <f t="shared" si="0"/>
        <v/>
      </c>
    </row>
    <row r="58" spans="1:10" x14ac:dyDescent="0.25">
      <c r="A58" s="374">
        <v>54</v>
      </c>
      <c r="B58" s="178"/>
      <c r="C58" s="179"/>
      <c r="D58" s="179"/>
      <c r="E58" s="180"/>
      <c r="F58" s="179"/>
      <c r="G58" s="353"/>
      <c r="H58" s="179"/>
      <c r="I58" s="360"/>
      <c r="J58" s="392" t="str">
        <f t="shared" si="0"/>
        <v/>
      </c>
    </row>
    <row r="59" spans="1:10" x14ac:dyDescent="0.25">
      <c r="A59" s="376">
        <v>55</v>
      </c>
      <c r="B59" s="178"/>
      <c r="C59" s="179"/>
      <c r="D59" s="179"/>
      <c r="E59" s="180"/>
      <c r="F59" s="179"/>
      <c r="G59" s="353"/>
      <c r="H59" s="179"/>
      <c r="I59" s="360"/>
      <c r="J59" s="392" t="str">
        <f t="shared" si="0"/>
        <v/>
      </c>
    </row>
    <row r="60" spans="1:10" x14ac:dyDescent="0.25">
      <c r="A60" s="374">
        <v>56</v>
      </c>
      <c r="B60" s="178"/>
      <c r="C60" s="179"/>
      <c r="D60" s="179"/>
      <c r="E60" s="180"/>
      <c r="F60" s="179"/>
      <c r="G60" s="353"/>
      <c r="H60" s="179"/>
      <c r="I60" s="360"/>
      <c r="J60" s="392" t="str">
        <f t="shared" si="0"/>
        <v/>
      </c>
    </row>
    <row r="61" spans="1:10" x14ac:dyDescent="0.25">
      <c r="A61" s="374">
        <v>57</v>
      </c>
      <c r="B61" s="178"/>
      <c r="C61" s="179"/>
      <c r="D61" s="179"/>
      <c r="E61" s="180"/>
      <c r="F61" s="179"/>
      <c r="G61" s="353"/>
      <c r="H61" s="179"/>
      <c r="I61" s="360"/>
      <c r="J61" s="392" t="str">
        <f t="shared" si="0"/>
        <v/>
      </c>
    </row>
    <row r="62" spans="1:10" x14ac:dyDescent="0.25">
      <c r="A62" s="374">
        <v>58</v>
      </c>
      <c r="B62" s="178"/>
      <c r="C62" s="179"/>
      <c r="D62" s="179"/>
      <c r="E62" s="180"/>
      <c r="F62" s="179"/>
      <c r="G62" s="353"/>
      <c r="H62" s="179"/>
      <c r="I62" s="360"/>
      <c r="J62" s="392" t="str">
        <f t="shared" si="0"/>
        <v/>
      </c>
    </row>
    <row r="63" spans="1:10" x14ac:dyDescent="0.25">
      <c r="A63" s="374">
        <v>59</v>
      </c>
      <c r="B63" s="178"/>
      <c r="C63" s="179"/>
      <c r="D63" s="179"/>
      <c r="E63" s="180"/>
      <c r="F63" s="179"/>
      <c r="G63" s="353"/>
      <c r="H63" s="179"/>
      <c r="I63" s="360"/>
      <c r="J63" s="392" t="str">
        <f t="shared" si="0"/>
        <v/>
      </c>
    </row>
    <row r="64" spans="1:10" x14ac:dyDescent="0.25">
      <c r="A64" s="374">
        <v>60</v>
      </c>
      <c r="B64" s="178"/>
      <c r="C64" s="179"/>
      <c r="D64" s="179"/>
      <c r="E64" s="180"/>
      <c r="F64" s="179"/>
      <c r="G64" s="353"/>
      <c r="H64" s="179"/>
      <c r="I64" s="360"/>
      <c r="J64" s="392" t="str">
        <f t="shared" si="0"/>
        <v/>
      </c>
    </row>
    <row r="65" spans="1:10" x14ac:dyDescent="0.25">
      <c r="A65" s="374">
        <v>61</v>
      </c>
      <c r="B65" s="178"/>
      <c r="C65" s="179"/>
      <c r="D65" s="179"/>
      <c r="E65" s="180"/>
      <c r="F65" s="179"/>
      <c r="G65" s="353"/>
      <c r="H65" s="179"/>
      <c r="I65" s="360"/>
      <c r="J65" s="392" t="str">
        <f t="shared" si="0"/>
        <v/>
      </c>
    </row>
    <row r="66" spans="1:10" x14ac:dyDescent="0.25">
      <c r="A66" s="374">
        <v>62</v>
      </c>
      <c r="B66" s="178"/>
      <c r="C66" s="179"/>
      <c r="D66" s="179"/>
      <c r="E66" s="180"/>
      <c r="F66" s="179"/>
      <c r="G66" s="353"/>
      <c r="H66" s="179"/>
      <c r="I66" s="360"/>
      <c r="J66" s="392" t="str">
        <f t="shared" si="0"/>
        <v/>
      </c>
    </row>
    <row r="67" spans="1:10" x14ac:dyDescent="0.25">
      <c r="A67" s="374">
        <v>63</v>
      </c>
      <c r="B67" s="178"/>
      <c r="C67" s="179"/>
      <c r="D67" s="179"/>
      <c r="E67" s="180"/>
      <c r="F67" s="179"/>
      <c r="G67" s="353"/>
      <c r="H67" s="179"/>
      <c r="I67" s="360"/>
      <c r="J67" s="392" t="str">
        <f t="shared" si="0"/>
        <v/>
      </c>
    </row>
    <row r="68" spans="1:10" x14ac:dyDescent="0.25">
      <c r="A68" s="376">
        <v>64</v>
      </c>
      <c r="B68" s="178"/>
      <c r="C68" s="179"/>
      <c r="D68" s="179"/>
      <c r="E68" s="180"/>
      <c r="F68" s="179"/>
      <c r="G68" s="353"/>
      <c r="H68" s="179"/>
      <c r="I68" s="360"/>
      <c r="J68" s="392" t="str">
        <f t="shared" si="0"/>
        <v/>
      </c>
    </row>
    <row r="69" spans="1:10" x14ac:dyDescent="0.25">
      <c r="A69" s="374">
        <v>65</v>
      </c>
      <c r="B69" s="178"/>
      <c r="C69" s="179"/>
      <c r="D69" s="179"/>
      <c r="E69" s="180"/>
      <c r="F69" s="179"/>
      <c r="G69" s="353"/>
      <c r="H69" s="179"/>
      <c r="I69" s="360"/>
      <c r="J69" s="392" t="str">
        <f t="shared" si="0"/>
        <v/>
      </c>
    </row>
    <row r="70" spans="1:10" x14ac:dyDescent="0.25">
      <c r="A70" s="374">
        <v>66</v>
      </c>
      <c r="B70" s="178"/>
      <c r="C70" s="179"/>
      <c r="D70" s="179"/>
      <c r="E70" s="180"/>
      <c r="F70" s="179"/>
      <c r="G70" s="353"/>
      <c r="H70" s="179"/>
      <c r="I70" s="360"/>
      <c r="J70" s="392" t="str">
        <f t="shared" ref="J70:J133" si="1">IF(I70="","",IF(LEN(I70)&gt;14,IF(ISBLANK(I70),"",I70),REPLACE(REPLACE(I70,1,3,"XXX"),13,2,"XX")))</f>
        <v/>
      </c>
    </row>
    <row r="71" spans="1:10" x14ac:dyDescent="0.25">
      <c r="A71" s="374">
        <v>67</v>
      </c>
      <c r="B71" s="178"/>
      <c r="C71" s="179"/>
      <c r="D71" s="179"/>
      <c r="E71" s="180"/>
      <c r="F71" s="179"/>
      <c r="G71" s="353"/>
      <c r="H71" s="179"/>
      <c r="I71" s="360"/>
      <c r="J71" s="392" t="str">
        <f t="shared" si="1"/>
        <v/>
      </c>
    </row>
    <row r="72" spans="1:10" x14ac:dyDescent="0.25">
      <c r="A72" s="374">
        <v>68</v>
      </c>
      <c r="B72" s="178"/>
      <c r="C72" s="179"/>
      <c r="D72" s="179"/>
      <c r="E72" s="180"/>
      <c r="F72" s="179"/>
      <c r="G72" s="353"/>
      <c r="H72" s="179"/>
      <c r="I72" s="360"/>
      <c r="J72" s="392" t="str">
        <f t="shared" si="1"/>
        <v/>
      </c>
    </row>
    <row r="73" spans="1:10" x14ac:dyDescent="0.25">
      <c r="A73" s="374">
        <v>69</v>
      </c>
      <c r="B73" s="178"/>
      <c r="C73" s="179"/>
      <c r="D73" s="179"/>
      <c r="E73" s="180"/>
      <c r="F73" s="179"/>
      <c r="G73" s="353"/>
      <c r="H73" s="179"/>
      <c r="I73" s="360"/>
      <c r="J73" s="392" t="str">
        <f t="shared" si="1"/>
        <v/>
      </c>
    </row>
    <row r="74" spans="1:10" x14ac:dyDescent="0.25">
      <c r="A74" s="374">
        <v>70</v>
      </c>
      <c r="B74" s="178"/>
      <c r="C74" s="179"/>
      <c r="D74" s="179"/>
      <c r="E74" s="180"/>
      <c r="F74" s="179"/>
      <c r="G74" s="353"/>
      <c r="H74" s="179"/>
      <c r="I74" s="360"/>
      <c r="J74" s="392" t="str">
        <f t="shared" si="1"/>
        <v/>
      </c>
    </row>
    <row r="75" spans="1:10" x14ac:dyDescent="0.25">
      <c r="A75" s="374">
        <v>71</v>
      </c>
      <c r="B75" s="178"/>
      <c r="C75" s="179"/>
      <c r="D75" s="179"/>
      <c r="E75" s="180"/>
      <c r="F75" s="179"/>
      <c r="G75" s="353"/>
      <c r="H75" s="179"/>
      <c r="I75" s="360"/>
      <c r="J75" s="392" t="str">
        <f t="shared" si="1"/>
        <v/>
      </c>
    </row>
    <row r="76" spans="1:10" x14ac:dyDescent="0.25">
      <c r="A76" s="374">
        <v>72</v>
      </c>
      <c r="B76" s="178"/>
      <c r="C76" s="179"/>
      <c r="D76" s="179"/>
      <c r="E76" s="180"/>
      <c r="F76" s="179"/>
      <c r="G76" s="353"/>
      <c r="H76" s="179"/>
      <c r="I76" s="360"/>
      <c r="J76" s="392" t="str">
        <f t="shared" si="1"/>
        <v/>
      </c>
    </row>
    <row r="77" spans="1:10" x14ac:dyDescent="0.25">
      <c r="A77" s="376">
        <v>73</v>
      </c>
      <c r="B77" s="178"/>
      <c r="C77" s="179"/>
      <c r="D77" s="179"/>
      <c r="E77" s="180"/>
      <c r="F77" s="179"/>
      <c r="G77" s="353"/>
      <c r="H77" s="179"/>
      <c r="I77" s="360"/>
      <c r="J77" s="392" t="str">
        <f t="shared" si="1"/>
        <v/>
      </c>
    </row>
    <row r="78" spans="1:10" x14ac:dyDescent="0.25">
      <c r="A78" s="374">
        <v>74</v>
      </c>
      <c r="B78" s="178"/>
      <c r="C78" s="179"/>
      <c r="D78" s="179"/>
      <c r="E78" s="180"/>
      <c r="F78" s="179"/>
      <c r="G78" s="353"/>
      <c r="H78" s="179"/>
      <c r="I78" s="360"/>
      <c r="J78" s="392" t="str">
        <f t="shared" si="1"/>
        <v/>
      </c>
    </row>
    <row r="79" spans="1:10" x14ac:dyDescent="0.25">
      <c r="A79" s="374">
        <v>75</v>
      </c>
      <c r="B79" s="178"/>
      <c r="C79" s="179"/>
      <c r="D79" s="179"/>
      <c r="E79" s="180"/>
      <c r="F79" s="179"/>
      <c r="G79" s="353"/>
      <c r="H79" s="179"/>
      <c r="I79" s="360"/>
      <c r="J79" s="392" t="str">
        <f t="shared" si="1"/>
        <v/>
      </c>
    </row>
    <row r="80" spans="1:10" x14ac:dyDescent="0.25">
      <c r="A80" s="374">
        <v>76</v>
      </c>
      <c r="B80" s="178"/>
      <c r="C80" s="179"/>
      <c r="D80" s="179"/>
      <c r="E80" s="180"/>
      <c r="F80" s="179"/>
      <c r="G80" s="353"/>
      <c r="H80" s="179"/>
      <c r="I80" s="360"/>
      <c r="J80" s="392" t="str">
        <f t="shared" si="1"/>
        <v/>
      </c>
    </row>
    <row r="81" spans="1:10" x14ac:dyDescent="0.25">
      <c r="A81" s="374">
        <v>77</v>
      </c>
      <c r="B81" s="178"/>
      <c r="C81" s="179"/>
      <c r="D81" s="179"/>
      <c r="E81" s="180"/>
      <c r="F81" s="179"/>
      <c r="G81" s="353"/>
      <c r="H81" s="179"/>
      <c r="I81" s="360"/>
      <c r="J81" s="392" t="str">
        <f t="shared" si="1"/>
        <v/>
      </c>
    </row>
    <row r="82" spans="1:10" x14ac:dyDescent="0.25">
      <c r="A82" s="374">
        <v>78</v>
      </c>
      <c r="B82" s="178"/>
      <c r="C82" s="179"/>
      <c r="D82" s="179"/>
      <c r="E82" s="180"/>
      <c r="F82" s="179"/>
      <c r="G82" s="353"/>
      <c r="H82" s="179"/>
      <c r="I82" s="360"/>
      <c r="J82" s="392" t="str">
        <f t="shared" si="1"/>
        <v/>
      </c>
    </row>
    <row r="83" spans="1:10" x14ac:dyDescent="0.25">
      <c r="A83" s="374">
        <v>79</v>
      </c>
      <c r="B83" s="178"/>
      <c r="C83" s="179"/>
      <c r="D83" s="179"/>
      <c r="E83" s="180"/>
      <c r="F83" s="179"/>
      <c r="G83" s="353"/>
      <c r="H83" s="179"/>
      <c r="I83" s="360"/>
      <c r="J83" s="392" t="str">
        <f t="shared" si="1"/>
        <v/>
      </c>
    </row>
    <row r="84" spans="1:10" x14ac:dyDescent="0.25">
      <c r="A84" s="374">
        <v>80</v>
      </c>
      <c r="B84" s="178"/>
      <c r="C84" s="179"/>
      <c r="D84" s="179"/>
      <c r="E84" s="180"/>
      <c r="F84" s="179"/>
      <c r="G84" s="353"/>
      <c r="H84" s="179"/>
      <c r="I84" s="360"/>
      <c r="J84" s="392" t="str">
        <f t="shared" si="1"/>
        <v/>
      </c>
    </row>
    <row r="85" spans="1:10" x14ac:dyDescent="0.25">
      <c r="A85" s="374">
        <v>81</v>
      </c>
      <c r="B85" s="178"/>
      <c r="C85" s="179"/>
      <c r="D85" s="179"/>
      <c r="E85" s="180"/>
      <c r="F85" s="179"/>
      <c r="G85" s="353"/>
      <c r="H85" s="179"/>
      <c r="I85" s="360"/>
      <c r="J85" s="392" t="str">
        <f t="shared" si="1"/>
        <v/>
      </c>
    </row>
    <row r="86" spans="1:10" x14ac:dyDescent="0.25">
      <c r="A86" s="376">
        <v>82</v>
      </c>
      <c r="B86" s="178"/>
      <c r="C86" s="179"/>
      <c r="D86" s="179"/>
      <c r="E86" s="180"/>
      <c r="F86" s="179"/>
      <c r="G86" s="353"/>
      <c r="H86" s="179"/>
      <c r="I86" s="360"/>
      <c r="J86" s="392" t="str">
        <f t="shared" si="1"/>
        <v/>
      </c>
    </row>
    <row r="87" spans="1:10" x14ac:dyDescent="0.25">
      <c r="A87" s="374">
        <v>83</v>
      </c>
      <c r="B87" s="178"/>
      <c r="C87" s="179"/>
      <c r="D87" s="179"/>
      <c r="E87" s="180"/>
      <c r="F87" s="179"/>
      <c r="G87" s="353"/>
      <c r="H87" s="179"/>
      <c r="I87" s="360"/>
      <c r="J87" s="392" t="str">
        <f t="shared" si="1"/>
        <v/>
      </c>
    </row>
    <row r="88" spans="1:10" x14ac:dyDescent="0.25">
      <c r="A88" s="374">
        <v>84</v>
      </c>
      <c r="B88" s="178"/>
      <c r="C88" s="179"/>
      <c r="D88" s="179"/>
      <c r="E88" s="180"/>
      <c r="F88" s="179"/>
      <c r="G88" s="353"/>
      <c r="H88" s="179"/>
      <c r="I88" s="360"/>
      <c r="J88" s="392" t="str">
        <f t="shared" si="1"/>
        <v/>
      </c>
    </row>
    <row r="89" spans="1:10" x14ac:dyDescent="0.25">
      <c r="A89" s="374">
        <v>85</v>
      </c>
      <c r="B89" s="178"/>
      <c r="C89" s="179"/>
      <c r="D89" s="179"/>
      <c r="E89" s="180"/>
      <c r="F89" s="179"/>
      <c r="G89" s="353"/>
      <c r="H89" s="179"/>
      <c r="I89" s="360"/>
      <c r="J89" s="392" t="str">
        <f t="shared" si="1"/>
        <v/>
      </c>
    </row>
    <row r="90" spans="1:10" x14ac:dyDescent="0.25">
      <c r="A90" s="374">
        <v>86</v>
      </c>
      <c r="B90" s="178"/>
      <c r="C90" s="179"/>
      <c r="D90" s="179"/>
      <c r="E90" s="180"/>
      <c r="F90" s="179"/>
      <c r="G90" s="353"/>
      <c r="H90" s="179"/>
      <c r="I90" s="360"/>
      <c r="J90" s="392" t="str">
        <f t="shared" si="1"/>
        <v/>
      </c>
    </row>
    <row r="91" spans="1:10" x14ac:dyDescent="0.25">
      <c r="A91" s="374">
        <v>87</v>
      </c>
      <c r="B91" s="178"/>
      <c r="C91" s="179"/>
      <c r="D91" s="179"/>
      <c r="E91" s="180"/>
      <c r="F91" s="179"/>
      <c r="G91" s="353"/>
      <c r="H91" s="179"/>
      <c r="I91" s="360"/>
      <c r="J91" s="392" t="str">
        <f t="shared" si="1"/>
        <v/>
      </c>
    </row>
    <row r="92" spans="1:10" x14ac:dyDescent="0.25">
      <c r="A92" s="374">
        <v>88</v>
      </c>
      <c r="B92" s="178"/>
      <c r="C92" s="179"/>
      <c r="D92" s="179"/>
      <c r="E92" s="180"/>
      <c r="F92" s="179"/>
      <c r="G92" s="353"/>
      <c r="H92" s="179"/>
      <c r="I92" s="360"/>
      <c r="J92" s="392" t="str">
        <f t="shared" si="1"/>
        <v/>
      </c>
    </row>
    <row r="93" spans="1:10" x14ac:dyDescent="0.25">
      <c r="A93" s="374">
        <v>89</v>
      </c>
      <c r="B93" s="178"/>
      <c r="C93" s="179"/>
      <c r="D93" s="179"/>
      <c r="E93" s="180"/>
      <c r="F93" s="179"/>
      <c r="G93" s="353"/>
      <c r="H93" s="179"/>
      <c r="I93" s="360"/>
      <c r="J93" s="392" t="str">
        <f t="shared" si="1"/>
        <v/>
      </c>
    </row>
    <row r="94" spans="1:10" x14ac:dyDescent="0.25">
      <c r="A94" s="374">
        <v>90</v>
      </c>
      <c r="B94" s="178"/>
      <c r="C94" s="179"/>
      <c r="D94" s="179"/>
      <c r="E94" s="180"/>
      <c r="F94" s="179"/>
      <c r="G94" s="353"/>
      <c r="H94" s="179"/>
      <c r="I94" s="360"/>
      <c r="J94" s="392" t="str">
        <f t="shared" si="1"/>
        <v/>
      </c>
    </row>
    <row r="95" spans="1:10" x14ac:dyDescent="0.25">
      <c r="A95" s="376">
        <v>91</v>
      </c>
      <c r="B95" s="178"/>
      <c r="C95" s="179"/>
      <c r="D95" s="179"/>
      <c r="E95" s="180"/>
      <c r="F95" s="179"/>
      <c r="G95" s="353"/>
      <c r="H95" s="179"/>
      <c r="I95" s="360"/>
      <c r="J95" s="392" t="str">
        <f t="shared" si="1"/>
        <v/>
      </c>
    </row>
    <row r="96" spans="1:10" x14ac:dyDescent="0.25">
      <c r="A96" s="374">
        <v>92</v>
      </c>
      <c r="B96" s="178"/>
      <c r="C96" s="179"/>
      <c r="D96" s="179"/>
      <c r="E96" s="180"/>
      <c r="F96" s="179"/>
      <c r="G96" s="353"/>
      <c r="H96" s="179"/>
      <c r="I96" s="360"/>
      <c r="J96" s="392" t="str">
        <f t="shared" si="1"/>
        <v/>
      </c>
    </row>
    <row r="97" spans="1:10" x14ac:dyDescent="0.25">
      <c r="A97" s="374">
        <v>93</v>
      </c>
      <c r="B97" s="178"/>
      <c r="C97" s="179"/>
      <c r="D97" s="179"/>
      <c r="E97" s="180"/>
      <c r="F97" s="179"/>
      <c r="G97" s="353"/>
      <c r="H97" s="179"/>
      <c r="I97" s="360"/>
      <c r="J97" s="392" t="str">
        <f t="shared" si="1"/>
        <v/>
      </c>
    </row>
    <row r="98" spans="1:10" x14ac:dyDescent="0.25">
      <c r="A98" s="374">
        <v>94</v>
      </c>
      <c r="B98" s="178"/>
      <c r="C98" s="179"/>
      <c r="D98" s="179"/>
      <c r="E98" s="180"/>
      <c r="F98" s="179"/>
      <c r="G98" s="353"/>
      <c r="H98" s="179"/>
      <c r="I98" s="360"/>
      <c r="J98" s="392" t="str">
        <f t="shared" si="1"/>
        <v/>
      </c>
    </row>
    <row r="99" spans="1:10" x14ac:dyDescent="0.25">
      <c r="A99" s="374">
        <v>95</v>
      </c>
      <c r="B99" s="178"/>
      <c r="C99" s="179"/>
      <c r="D99" s="179"/>
      <c r="E99" s="180"/>
      <c r="F99" s="179"/>
      <c r="G99" s="353"/>
      <c r="H99" s="179"/>
      <c r="I99" s="360"/>
      <c r="J99" s="392" t="str">
        <f t="shared" si="1"/>
        <v/>
      </c>
    </row>
    <row r="100" spans="1:10" x14ac:dyDescent="0.25">
      <c r="A100" s="374">
        <v>96</v>
      </c>
      <c r="B100" s="178"/>
      <c r="C100" s="179"/>
      <c r="D100" s="179"/>
      <c r="E100" s="180"/>
      <c r="F100" s="179"/>
      <c r="G100" s="353"/>
      <c r="H100" s="179"/>
      <c r="I100" s="360"/>
      <c r="J100" s="392" t="str">
        <f t="shared" si="1"/>
        <v/>
      </c>
    </row>
    <row r="101" spans="1:10" x14ac:dyDescent="0.25">
      <c r="A101" s="374">
        <v>97</v>
      </c>
      <c r="B101" s="178"/>
      <c r="C101" s="179"/>
      <c r="D101" s="179"/>
      <c r="E101" s="180"/>
      <c r="F101" s="179"/>
      <c r="G101" s="353"/>
      <c r="H101" s="179"/>
      <c r="I101" s="360"/>
      <c r="J101" s="392" t="str">
        <f t="shared" si="1"/>
        <v/>
      </c>
    </row>
    <row r="102" spans="1:10" x14ac:dyDescent="0.25">
      <c r="A102" s="374">
        <v>98</v>
      </c>
      <c r="B102" s="178"/>
      <c r="C102" s="179"/>
      <c r="D102" s="179"/>
      <c r="E102" s="180"/>
      <c r="F102" s="179"/>
      <c r="G102" s="353"/>
      <c r="H102" s="179"/>
      <c r="I102" s="360"/>
      <c r="J102" s="392" t="str">
        <f t="shared" si="1"/>
        <v/>
      </c>
    </row>
    <row r="103" spans="1:10" x14ac:dyDescent="0.25">
      <c r="A103" s="374">
        <v>99</v>
      </c>
      <c r="B103" s="178"/>
      <c r="C103" s="179"/>
      <c r="D103" s="179"/>
      <c r="E103" s="180"/>
      <c r="F103" s="179"/>
      <c r="G103" s="353"/>
      <c r="H103" s="179"/>
      <c r="I103" s="360"/>
      <c r="J103" s="392" t="str">
        <f t="shared" si="1"/>
        <v/>
      </c>
    </row>
    <row r="104" spans="1:10" x14ac:dyDescent="0.25">
      <c r="A104" s="376">
        <v>100</v>
      </c>
      <c r="B104" s="178"/>
      <c r="C104" s="179"/>
      <c r="D104" s="179"/>
      <c r="E104" s="180"/>
      <c r="F104" s="179"/>
      <c r="G104" s="353"/>
      <c r="H104" s="179"/>
      <c r="I104" s="360"/>
      <c r="J104" s="392" t="str">
        <f t="shared" si="1"/>
        <v/>
      </c>
    </row>
    <row r="105" spans="1:10" x14ac:dyDescent="0.25">
      <c r="A105" s="374">
        <v>101</v>
      </c>
      <c r="B105" s="178"/>
      <c r="C105" s="179"/>
      <c r="D105" s="179"/>
      <c r="E105" s="180"/>
      <c r="F105" s="179"/>
      <c r="G105" s="353"/>
      <c r="H105" s="179"/>
      <c r="I105" s="360"/>
      <c r="J105" s="392" t="str">
        <f t="shared" si="1"/>
        <v/>
      </c>
    </row>
    <row r="106" spans="1:10" x14ac:dyDescent="0.25">
      <c r="A106" s="374">
        <v>102</v>
      </c>
      <c r="B106" s="178"/>
      <c r="C106" s="179"/>
      <c r="D106" s="179"/>
      <c r="E106" s="180"/>
      <c r="F106" s="179"/>
      <c r="G106" s="353"/>
      <c r="H106" s="179"/>
      <c r="I106" s="360"/>
      <c r="J106" s="392" t="str">
        <f t="shared" si="1"/>
        <v/>
      </c>
    </row>
    <row r="107" spans="1:10" x14ac:dyDescent="0.25">
      <c r="A107" s="374">
        <v>103</v>
      </c>
      <c r="B107" s="178"/>
      <c r="C107" s="179"/>
      <c r="D107" s="179"/>
      <c r="E107" s="180"/>
      <c r="F107" s="179"/>
      <c r="G107" s="353"/>
      <c r="H107" s="179"/>
      <c r="I107" s="360"/>
      <c r="J107" s="392" t="str">
        <f t="shared" si="1"/>
        <v/>
      </c>
    </row>
    <row r="108" spans="1:10" x14ac:dyDescent="0.25">
      <c r="A108" s="374">
        <v>104</v>
      </c>
      <c r="B108" s="178"/>
      <c r="C108" s="179"/>
      <c r="D108" s="179"/>
      <c r="E108" s="180"/>
      <c r="F108" s="179"/>
      <c r="G108" s="353"/>
      <c r="H108" s="179"/>
      <c r="I108" s="360"/>
      <c r="J108" s="392" t="str">
        <f t="shared" si="1"/>
        <v/>
      </c>
    </row>
    <row r="109" spans="1:10" x14ac:dyDescent="0.25">
      <c r="A109" s="374">
        <v>105</v>
      </c>
      <c r="B109" s="178"/>
      <c r="C109" s="179"/>
      <c r="D109" s="179"/>
      <c r="E109" s="180"/>
      <c r="F109" s="179"/>
      <c r="G109" s="353"/>
      <c r="H109" s="179"/>
      <c r="I109" s="360"/>
      <c r="J109" s="392" t="str">
        <f t="shared" si="1"/>
        <v/>
      </c>
    </row>
    <row r="110" spans="1:10" x14ac:dyDescent="0.25">
      <c r="A110" s="374">
        <v>106</v>
      </c>
      <c r="B110" s="178"/>
      <c r="C110" s="179"/>
      <c r="D110" s="179"/>
      <c r="E110" s="180"/>
      <c r="F110" s="179"/>
      <c r="G110" s="353"/>
      <c r="H110" s="179"/>
      <c r="I110" s="360"/>
      <c r="J110" s="392" t="str">
        <f t="shared" si="1"/>
        <v/>
      </c>
    </row>
    <row r="111" spans="1:10" x14ac:dyDescent="0.25">
      <c r="A111" s="374">
        <v>107</v>
      </c>
      <c r="B111" s="178"/>
      <c r="C111" s="179"/>
      <c r="D111" s="179"/>
      <c r="E111" s="180"/>
      <c r="F111" s="179"/>
      <c r="G111" s="353"/>
      <c r="H111" s="179"/>
      <c r="I111" s="360"/>
      <c r="J111" s="392" t="str">
        <f t="shared" si="1"/>
        <v/>
      </c>
    </row>
    <row r="112" spans="1:10" x14ac:dyDescent="0.25">
      <c r="A112" s="374">
        <v>108</v>
      </c>
      <c r="B112" s="178"/>
      <c r="C112" s="179"/>
      <c r="D112" s="179"/>
      <c r="E112" s="180"/>
      <c r="F112" s="179"/>
      <c r="G112" s="353"/>
      <c r="H112" s="179"/>
      <c r="I112" s="360"/>
      <c r="J112" s="392" t="str">
        <f t="shared" si="1"/>
        <v/>
      </c>
    </row>
    <row r="113" spans="1:10" x14ac:dyDescent="0.25">
      <c r="A113" s="376">
        <v>109</v>
      </c>
      <c r="B113" s="178"/>
      <c r="C113" s="179"/>
      <c r="D113" s="179"/>
      <c r="E113" s="180"/>
      <c r="F113" s="179"/>
      <c r="G113" s="353"/>
      <c r="H113" s="179"/>
      <c r="I113" s="360"/>
      <c r="J113" s="392" t="str">
        <f t="shared" si="1"/>
        <v/>
      </c>
    </row>
    <row r="114" spans="1:10" x14ac:dyDescent="0.25">
      <c r="A114" s="374">
        <v>110</v>
      </c>
      <c r="B114" s="178"/>
      <c r="C114" s="179"/>
      <c r="D114" s="179"/>
      <c r="E114" s="180"/>
      <c r="F114" s="179"/>
      <c r="G114" s="353"/>
      <c r="H114" s="179"/>
      <c r="I114" s="360"/>
      <c r="J114" s="392" t="str">
        <f t="shared" si="1"/>
        <v/>
      </c>
    </row>
    <row r="115" spans="1:10" x14ac:dyDescent="0.25">
      <c r="A115" s="374">
        <v>111</v>
      </c>
      <c r="B115" s="178"/>
      <c r="C115" s="179"/>
      <c r="D115" s="179"/>
      <c r="E115" s="180"/>
      <c r="F115" s="179"/>
      <c r="G115" s="353"/>
      <c r="H115" s="179"/>
      <c r="I115" s="360"/>
      <c r="J115" s="392" t="str">
        <f t="shared" si="1"/>
        <v/>
      </c>
    </row>
    <row r="116" spans="1:10" x14ac:dyDescent="0.25">
      <c r="A116" s="374">
        <v>112</v>
      </c>
      <c r="B116" s="178"/>
      <c r="C116" s="179"/>
      <c r="D116" s="179"/>
      <c r="E116" s="180"/>
      <c r="F116" s="179"/>
      <c r="G116" s="353"/>
      <c r="H116" s="179"/>
      <c r="I116" s="360"/>
      <c r="J116" s="392" t="str">
        <f t="shared" si="1"/>
        <v/>
      </c>
    </row>
    <row r="117" spans="1:10" x14ac:dyDescent="0.25">
      <c r="A117" s="374">
        <v>113</v>
      </c>
      <c r="B117" s="178"/>
      <c r="C117" s="179"/>
      <c r="D117" s="179"/>
      <c r="E117" s="180"/>
      <c r="F117" s="179"/>
      <c r="G117" s="353"/>
      <c r="H117" s="179"/>
      <c r="I117" s="360"/>
      <c r="J117" s="392" t="str">
        <f t="shared" si="1"/>
        <v/>
      </c>
    </row>
    <row r="118" spans="1:10" x14ac:dyDescent="0.25">
      <c r="A118" s="374">
        <v>114</v>
      </c>
      <c r="B118" s="178"/>
      <c r="C118" s="179"/>
      <c r="D118" s="179"/>
      <c r="E118" s="180"/>
      <c r="F118" s="179"/>
      <c r="G118" s="353"/>
      <c r="H118" s="179"/>
      <c r="I118" s="360"/>
      <c r="J118" s="392" t="str">
        <f t="shared" si="1"/>
        <v/>
      </c>
    </row>
    <row r="119" spans="1:10" x14ac:dyDescent="0.25">
      <c r="A119" s="374">
        <v>115</v>
      </c>
      <c r="B119" s="178"/>
      <c r="C119" s="179"/>
      <c r="D119" s="179"/>
      <c r="E119" s="180"/>
      <c r="F119" s="179"/>
      <c r="G119" s="353"/>
      <c r="H119" s="179"/>
      <c r="I119" s="360"/>
      <c r="J119" s="392" t="str">
        <f t="shared" si="1"/>
        <v/>
      </c>
    </row>
    <row r="120" spans="1:10" x14ac:dyDescent="0.25">
      <c r="A120" s="374">
        <v>116</v>
      </c>
      <c r="B120" s="178"/>
      <c r="C120" s="179"/>
      <c r="D120" s="179"/>
      <c r="E120" s="180"/>
      <c r="F120" s="179"/>
      <c r="G120" s="353"/>
      <c r="H120" s="179"/>
      <c r="I120" s="360"/>
      <c r="J120" s="392" t="str">
        <f t="shared" si="1"/>
        <v/>
      </c>
    </row>
    <row r="121" spans="1:10" x14ac:dyDescent="0.25">
      <c r="A121" s="374">
        <v>117</v>
      </c>
      <c r="B121" s="178"/>
      <c r="C121" s="179"/>
      <c r="D121" s="179"/>
      <c r="E121" s="180"/>
      <c r="F121" s="179"/>
      <c r="G121" s="353"/>
      <c r="H121" s="179"/>
      <c r="I121" s="360"/>
      <c r="J121" s="392" t="str">
        <f t="shared" si="1"/>
        <v/>
      </c>
    </row>
    <row r="122" spans="1:10" x14ac:dyDescent="0.25">
      <c r="A122" s="376">
        <v>118</v>
      </c>
      <c r="B122" s="178"/>
      <c r="C122" s="179"/>
      <c r="D122" s="179"/>
      <c r="E122" s="180"/>
      <c r="F122" s="179"/>
      <c r="G122" s="353"/>
      <c r="H122" s="179"/>
      <c r="I122" s="360"/>
      <c r="J122" s="392" t="str">
        <f t="shared" si="1"/>
        <v/>
      </c>
    </row>
    <row r="123" spans="1:10" x14ac:dyDescent="0.25">
      <c r="A123" s="374">
        <v>119</v>
      </c>
      <c r="B123" s="178"/>
      <c r="C123" s="179"/>
      <c r="D123" s="179"/>
      <c r="E123" s="180"/>
      <c r="F123" s="179"/>
      <c r="G123" s="353"/>
      <c r="H123" s="179"/>
      <c r="I123" s="360"/>
      <c r="J123" s="392" t="str">
        <f t="shared" si="1"/>
        <v/>
      </c>
    </row>
    <row r="124" spans="1:10" x14ac:dyDescent="0.25">
      <c r="A124" s="374">
        <v>120</v>
      </c>
      <c r="B124" s="178"/>
      <c r="C124" s="179"/>
      <c r="D124" s="179"/>
      <c r="E124" s="180"/>
      <c r="F124" s="179"/>
      <c r="G124" s="353"/>
      <c r="H124" s="179"/>
      <c r="I124" s="360"/>
      <c r="J124" s="392" t="str">
        <f t="shared" si="1"/>
        <v/>
      </c>
    </row>
    <row r="125" spans="1:10" x14ac:dyDescent="0.25">
      <c r="A125" s="374">
        <v>121</v>
      </c>
      <c r="B125" s="178"/>
      <c r="C125" s="179"/>
      <c r="D125" s="179"/>
      <c r="E125" s="180"/>
      <c r="F125" s="179"/>
      <c r="G125" s="353"/>
      <c r="H125" s="179"/>
      <c r="I125" s="360"/>
      <c r="J125" s="392" t="str">
        <f t="shared" si="1"/>
        <v/>
      </c>
    </row>
    <row r="126" spans="1:10" x14ac:dyDescent="0.25">
      <c r="A126" s="374">
        <v>122</v>
      </c>
      <c r="B126" s="178"/>
      <c r="C126" s="179"/>
      <c r="D126" s="179"/>
      <c r="E126" s="180"/>
      <c r="F126" s="179"/>
      <c r="G126" s="353"/>
      <c r="H126" s="179"/>
      <c r="I126" s="360"/>
      <c r="J126" s="392" t="str">
        <f t="shared" si="1"/>
        <v/>
      </c>
    </row>
    <row r="127" spans="1:10" x14ac:dyDescent="0.25">
      <c r="A127" s="374">
        <v>123</v>
      </c>
      <c r="B127" s="178"/>
      <c r="C127" s="179"/>
      <c r="D127" s="179"/>
      <c r="E127" s="180"/>
      <c r="F127" s="179"/>
      <c r="G127" s="353"/>
      <c r="H127" s="179"/>
      <c r="I127" s="360"/>
      <c r="J127" s="392" t="str">
        <f t="shared" si="1"/>
        <v/>
      </c>
    </row>
    <row r="128" spans="1:10" x14ac:dyDescent="0.25">
      <c r="A128" s="374">
        <v>124</v>
      </c>
      <c r="B128" s="178"/>
      <c r="C128" s="179"/>
      <c r="D128" s="179"/>
      <c r="E128" s="180"/>
      <c r="F128" s="179"/>
      <c r="G128" s="353"/>
      <c r="H128" s="179"/>
      <c r="I128" s="360"/>
      <c r="J128" s="392" t="str">
        <f t="shared" si="1"/>
        <v/>
      </c>
    </row>
    <row r="129" spans="1:10" x14ac:dyDescent="0.25">
      <c r="A129" s="374">
        <v>125</v>
      </c>
      <c r="B129" s="178"/>
      <c r="C129" s="179"/>
      <c r="D129" s="179"/>
      <c r="E129" s="180"/>
      <c r="F129" s="179"/>
      <c r="G129" s="353"/>
      <c r="H129" s="179"/>
      <c r="I129" s="360"/>
      <c r="J129" s="392" t="str">
        <f t="shared" si="1"/>
        <v/>
      </c>
    </row>
    <row r="130" spans="1:10" x14ac:dyDescent="0.25">
      <c r="A130" s="374">
        <v>126</v>
      </c>
      <c r="B130" s="178"/>
      <c r="C130" s="179"/>
      <c r="D130" s="179"/>
      <c r="E130" s="180"/>
      <c r="F130" s="179"/>
      <c r="G130" s="353"/>
      <c r="H130" s="179"/>
      <c r="I130" s="360"/>
      <c r="J130" s="392" t="str">
        <f t="shared" si="1"/>
        <v/>
      </c>
    </row>
    <row r="131" spans="1:10" x14ac:dyDescent="0.25">
      <c r="A131" s="376">
        <v>127</v>
      </c>
      <c r="B131" s="178"/>
      <c r="C131" s="179"/>
      <c r="D131" s="179"/>
      <c r="E131" s="180"/>
      <c r="F131" s="179"/>
      <c r="G131" s="353"/>
      <c r="H131" s="179"/>
      <c r="I131" s="360"/>
      <c r="J131" s="392" t="str">
        <f t="shared" si="1"/>
        <v/>
      </c>
    </row>
    <row r="132" spans="1:10" x14ac:dyDescent="0.25">
      <c r="A132" s="374">
        <v>128</v>
      </c>
      <c r="B132" s="178"/>
      <c r="C132" s="179"/>
      <c r="D132" s="179"/>
      <c r="E132" s="180"/>
      <c r="F132" s="179"/>
      <c r="G132" s="353"/>
      <c r="H132" s="179"/>
      <c r="I132" s="360"/>
      <c r="J132" s="392" t="str">
        <f t="shared" si="1"/>
        <v/>
      </c>
    </row>
    <row r="133" spans="1:10" x14ac:dyDescent="0.25">
      <c r="A133" s="374">
        <v>129</v>
      </c>
      <c r="B133" s="178"/>
      <c r="C133" s="179"/>
      <c r="D133" s="179"/>
      <c r="E133" s="180"/>
      <c r="F133" s="179"/>
      <c r="G133" s="353"/>
      <c r="H133" s="179"/>
      <c r="I133" s="360"/>
      <c r="J133" s="392" t="str">
        <f t="shared" si="1"/>
        <v/>
      </c>
    </row>
    <row r="134" spans="1:10" x14ac:dyDescent="0.25">
      <c r="A134" s="374">
        <v>130</v>
      </c>
      <c r="B134" s="178"/>
      <c r="C134" s="179"/>
      <c r="D134" s="179"/>
      <c r="E134" s="180"/>
      <c r="F134" s="179"/>
      <c r="G134" s="353"/>
      <c r="H134" s="179"/>
      <c r="I134" s="360"/>
      <c r="J134" s="392" t="str">
        <f t="shared" ref="J134:J197" si="2">IF(I134="","",IF(LEN(I134)&gt;14,IF(ISBLANK(I134),"",I134),REPLACE(REPLACE(I134,1,3,"XXX"),13,2,"XX")))</f>
        <v/>
      </c>
    </row>
    <row r="135" spans="1:10" x14ac:dyDescent="0.25">
      <c r="A135" s="374">
        <v>131</v>
      </c>
      <c r="B135" s="178"/>
      <c r="C135" s="179"/>
      <c r="D135" s="179"/>
      <c r="E135" s="180"/>
      <c r="F135" s="179"/>
      <c r="G135" s="353"/>
      <c r="H135" s="179"/>
      <c r="I135" s="360"/>
      <c r="J135" s="392" t="str">
        <f t="shared" si="2"/>
        <v/>
      </c>
    </row>
    <row r="136" spans="1:10" x14ac:dyDescent="0.25">
      <c r="A136" s="374">
        <v>132</v>
      </c>
      <c r="B136" s="178"/>
      <c r="C136" s="179"/>
      <c r="D136" s="179"/>
      <c r="E136" s="180"/>
      <c r="F136" s="179"/>
      <c r="G136" s="353"/>
      <c r="H136" s="179"/>
      <c r="I136" s="360"/>
      <c r="J136" s="392" t="str">
        <f t="shared" si="2"/>
        <v/>
      </c>
    </row>
    <row r="137" spans="1:10" x14ac:dyDescent="0.25">
      <c r="A137" s="374">
        <v>133</v>
      </c>
      <c r="B137" s="178"/>
      <c r="C137" s="179"/>
      <c r="D137" s="179"/>
      <c r="E137" s="180"/>
      <c r="F137" s="179"/>
      <c r="G137" s="353"/>
      <c r="H137" s="179"/>
      <c r="I137" s="360"/>
      <c r="J137" s="392" t="str">
        <f t="shared" si="2"/>
        <v/>
      </c>
    </row>
    <row r="138" spans="1:10" x14ac:dyDescent="0.25">
      <c r="A138" s="374">
        <v>134</v>
      </c>
      <c r="B138" s="178"/>
      <c r="C138" s="179"/>
      <c r="D138" s="179"/>
      <c r="E138" s="180"/>
      <c r="F138" s="179"/>
      <c r="G138" s="353"/>
      <c r="H138" s="179"/>
      <c r="I138" s="360"/>
      <c r="J138" s="392" t="str">
        <f t="shared" si="2"/>
        <v/>
      </c>
    </row>
    <row r="139" spans="1:10" x14ac:dyDescent="0.25">
      <c r="A139" s="374">
        <v>135</v>
      </c>
      <c r="B139" s="178"/>
      <c r="C139" s="179"/>
      <c r="D139" s="179"/>
      <c r="E139" s="180"/>
      <c r="F139" s="179"/>
      <c r="G139" s="353"/>
      <c r="H139" s="179"/>
      <c r="I139" s="360"/>
      <c r="J139" s="392" t="str">
        <f t="shared" si="2"/>
        <v/>
      </c>
    </row>
    <row r="140" spans="1:10" x14ac:dyDescent="0.25">
      <c r="A140" s="376">
        <v>136</v>
      </c>
      <c r="B140" s="178"/>
      <c r="C140" s="179"/>
      <c r="D140" s="179"/>
      <c r="E140" s="180"/>
      <c r="F140" s="179"/>
      <c r="G140" s="353"/>
      <c r="H140" s="179"/>
      <c r="I140" s="360"/>
      <c r="J140" s="392" t="str">
        <f t="shared" si="2"/>
        <v/>
      </c>
    </row>
    <row r="141" spans="1:10" x14ac:dyDescent="0.25">
      <c r="A141" s="374">
        <v>137</v>
      </c>
      <c r="B141" s="178"/>
      <c r="C141" s="179"/>
      <c r="D141" s="179"/>
      <c r="E141" s="180"/>
      <c r="F141" s="179"/>
      <c r="G141" s="353"/>
      <c r="H141" s="179"/>
      <c r="I141" s="360"/>
      <c r="J141" s="392" t="str">
        <f t="shared" si="2"/>
        <v/>
      </c>
    </row>
    <row r="142" spans="1:10" x14ac:dyDescent="0.25">
      <c r="A142" s="374">
        <v>138</v>
      </c>
      <c r="B142" s="178"/>
      <c r="C142" s="179"/>
      <c r="D142" s="179"/>
      <c r="E142" s="180"/>
      <c r="F142" s="179"/>
      <c r="G142" s="353"/>
      <c r="H142" s="179"/>
      <c r="I142" s="360"/>
      <c r="J142" s="392" t="str">
        <f t="shared" si="2"/>
        <v/>
      </c>
    </row>
    <row r="143" spans="1:10" x14ac:dyDescent="0.25">
      <c r="A143" s="374">
        <v>139</v>
      </c>
      <c r="B143" s="178"/>
      <c r="C143" s="179"/>
      <c r="D143" s="179"/>
      <c r="E143" s="180"/>
      <c r="F143" s="179"/>
      <c r="G143" s="353"/>
      <c r="H143" s="179"/>
      <c r="I143" s="360"/>
      <c r="J143" s="392" t="str">
        <f t="shared" si="2"/>
        <v/>
      </c>
    </row>
    <row r="144" spans="1:10" x14ac:dyDescent="0.25">
      <c r="A144" s="374">
        <v>140</v>
      </c>
      <c r="B144" s="178"/>
      <c r="C144" s="179"/>
      <c r="D144" s="179"/>
      <c r="E144" s="180"/>
      <c r="F144" s="179"/>
      <c r="G144" s="353"/>
      <c r="H144" s="179"/>
      <c r="I144" s="360"/>
      <c r="J144" s="392" t="str">
        <f t="shared" si="2"/>
        <v/>
      </c>
    </row>
    <row r="145" spans="1:10" x14ac:dyDescent="0.25">
      <c r="A145" s="374">
        <v>141</v>
      </c>
      <c r="B145" s="178"/>
      <c r="C145" s="179"/>
      <c r="D145" s="179"/>
      <c r="E145" s="180"/>
      <c r="F145" s="179"/>
      <c r="G145" s="353"/>
      <c r="H145" s="179"/>
      <c r="I145" s="360"/>
      <c r="J145" s="392" t="str">
        <f t="shared" si="2"/>
        <v/>
      </c>
    </row>
    <row r="146" spans="1:10" x14ac:dyDescent="0.25">
      <c r="A146" s="374">
        <v>142</v>
      </c>
      <c r="B146" s="178"/>
      <c r="C146" s="179"/>
      <c r="D146" s="179"/>
      <c r="E146" s="180"/>
      <c r="F146" s="179"/>
      <c r="G146" s="353"/>
      <c r="H146" s="179"/>
      <c r="I146" s="360"/>
      <c r="J146" s="392" t="str">
        <f t="shared" si="2"/>
        <v/>
      </c>
    </row>
    <row r="147" spans="1:10" x14ac:dyDescent="0.25">
      <c r="A147" s="374">
        <v>143</v>
      </c>
      <c r="B147" s="178"/>
      <c r="C147" s="179"/>
      <c r="D147" s="179"/>
      <c r="E147" s="180"/>
      <c r="F147" s="179"/>
      <c r="G147" s="353"/>
      <c r="H147" s="179"/>
      <c r="I147" s="360"/>
      <c r="J147" s="392" t="str">
        <f t="shared" si="2"/>
        <v/>
      </c>
    </row>
    <row r="148" spans="1:10" x14ac:dyDescent="0.25">
      <c r="A148" s="374">
        <v>144</v>
      </c>
      <c r="B148" s="178"/>
      <c r="C148" s="179"/>
      <c r="D148" s="179"/>
      <c r="E148" s="180"/>
      <c r="F148" s="179"/>
      <c r="G148" s="353"/>
      <c r="H148" s="179"/>
      <c r="I148" s="360"/>
      <c r="J148" s="392" t="str">
        <f t="shared" si="2"/>
        <v/>
      </c>
    </row>
    <row r="149" spans="1:10" x14ac:dyDescent="0.25">
      <c r="A149" s="376">
        <v>145</v>
      </c>
      <c r="B149" s="178"/>
      <c r="C149" s="179"/>
      <c r="D149" s="179"/>
      <c r="E149" s="180"/>
      <c r="F149" s="179"/>
      <c r="G149" s="353"/>
      <c r="H149" s="179"/>
      <c r="I149" s="360"/>
      <c r="J149" s="392" t="str">
        <f t="shared" si="2"/>
        <v/>
      </c>
    </row>
    <row r="150" spans="1:10" x14ac:dyDescent="0.25">
      <c r="A150" s="374">
        <v>146</v>
      </c>
      <c r="B150" s="178"/>
      <c r="C150" s="179"/>
      <c r="D150" s="179"/>
      <c r="E150" s="180"/>
      <c r="F150" s="179"/>
      <c r="G150" s="353"/>
      <c r="H150" s="179"/>
      <c r="I150" s="360"/>
      <c r="J150" s="392" t="str">
        <f t="shared" si="2"/>
        <v/>
      </c>
    </row>
    <row r="151" spans="1:10" x14ac:dyDescent="0.25">
      <c r="A151" s="374">
        <v>147</v>
      </c>
      <c r="B151" s="178"/>
      <c r="C151" s="179"/>
      <c r="D151" s="179"/>
      <c r="E151" s="180"/>
      <c r="F151" s="179"/>
      <c r="G151" s="353"/>
      <c r="H151" s="179"/>
      <c r="I151" s="360"/>
      <c r="J151" s="392" t="str">
        <f t="shared" si="2"/>
        <v/>
      </c>
    </row>
    <row r="152" spans="1:10" x14ac:dyDescent="0.25">
      <c r="A152" s="374">
        <v>148</v>
      </c>
      <c r="B152" s="178"/>
      <c r="C152" s="179"/>
      <c r="D152" s="179"/>
      <c r="E152" s="180"/>
      <c r="F152" s="179"/>
      <c r="G152" s="353"/>
      <c r="H152" s="179"/>
      <c r="I152" s="360"/>
      <c r="J152" s="392" t="str">
        <f t="shared" si="2"/>
        <v/>
      </c>
    </row>
    <row r="153" spans="1:10" x14ac:dyDescent="0.25">
      <c r="A153" s="374">
        <v>149</v>
      </c>
      <c r="B153" s="178"/>
      <c r="C153" s="179"/>
      <c r="D153" s="179"/>
      <c r="E153" s="180"/>
      <c r="F153" s="179"/>
      <c r="G153" s="353"/>
      <c r="H153" s="179"/>
      <c r="I153" s="360"/>
      <c r="J153" s="392" t="str">
        <f t="shared" si="2"/>
        <v/>
      </c>
    </row>
    <row r="154" spans="1:10" x14ac:dyDescent="0.25">
      <c r="A154" s="374">
        <v>150</v>
      </c>
      <c r="B154" s="178"/>
      <c r="C154" s="179"/>
      <c r="D154" s="179"/>
      <c r="E154" s="180"/>
      <c r="F154" s="179"/>
      <c r="G154" s="353"/>
      <c r="H154" s="179"/>
      <c r="I154" s="360"/>
      <c r="J154" s="392" t="str">
        <f t="shared" si="2"/>
        <v/>
      </c>
    </row>
    <row r="155" spans="1:10" x14ac:dyDescent="0.25">
      <c r="A155" s="374">
        <v>151</v>
      </c>
      <c r="B155" s="178"/>
      <c r="C155" s="179"/>
      <c r="D155" s="179"/>
      <c r="E155" s="180"/>
      <c r="F155" s="179"/>
      <c r="G155" s="353"/>
      <c r="H155" s="179"/>
      <c r="I155" s="360"/>
      <c r="J155" s="392" t="str">
        <f t="shared" si="2"/>
        <v/>
      </c>
    </row>
    <row r="156" spans="1:10" x14ac:dyDescent="0.25">
      <c r="A156" s="374">
        <v>152</v>
      </c>
      <c r="B156" s="178"/>
      <c r="C156" s="179"/>
      <c r="D156" s="179"/>
      <c r="E156" s="180"/>
      <c r="F156" s="179"/>
      <c r="G156" s="353"/>
      <c r="H156" s="179"/>
      <c r="I156" s="360"/>
      <c r="J156" s="392" t="str">
        <f t="shared" si="2"/>
        <v/>
      </c>
    </row>
    <row r="157" spans="1:10" x14ac:dyDescent="0.25">
      <c r="A157" s="374">
        <v>153</v>
      </c>
      <c r="B157" s="178"/>
      <c r="C157" s="179"/>
      <c r="D157" s="179"/>
      <c r="E157" s="180"/>
      <c r="F157" s="179"/>
      <c r="G157" s="353"/>
      <c r="H157" s="179"/>
      <c r="I157" s="360"/>
      <c r="J157" s="392" t="str">
        <f t="shared" si="2"/>
        <v/>
      </c>
    </row>
    <row r="158" spans="1:10" x14ac:dyDescent="0.25">
      <c r="A158" s="376">
        <v>154</v>
      </c>
      <c r="B158" s="178"/>
      <c r="C158" s="179"/>
      <c r="D158" s="179"/>
      <c r="E158" s="180"/>
      <c r="F158" s="179"/>
      <c r="G158" s="353"/>
      <c r="H158" s="179"/>
      <c r="I158" s="360"/>
      <c r="J158" s="392" t="str">
        <f t="shared" si="2"/>
        <v/>
      </c>
    </row>
    <row r="159" spans="1:10" x14ac:dyDescent="0.25">
      <c r="A159" s="374">
        <v>155</v>
      </c>
      <c r="B159" s="178"/>
      <c r="C159" s="179"/>
      <c r="D159" s="179"/>
      <c r="E159" s="180"/>
      <c r="F159" s="179"/>
      <c r="G159" s="353"/>
      <c r="H159" s="179"/>
      <c r="I159" s="360"/>
      <c r="J159" s="392" t="str">
        <f t="shared" si="2"/>
        <v/>
      </c>
    </row>
    <row r="160" spans="1:10" x14ac:dyDescent="0.25">
      <c r="A160" s="374">
        <v>156</v>
      </c>
      <c r="B160" s="178"/>
      <c r="C160" s="179"/>
      <c r="D160" s="179"/>
      <c r="E160" s="180"/>
      <c r="F160" s="179"/>
      <c r="G160" s="353"/>
      <c r="H160" s="179"/>
      <c r="I160" s="360"/>
      <c r="J160" s="392" t="str">
        <f t="shared" si="2"/>
        <v/>
      </c>
    </row>
    <row r="161" spans="1:10" x14ac:dyDescent="0.25">
      <c r="A161" s="374">
        <v>157</v>
      </c>
      <c r="B161" s="178"/>
      <c r="C161" s="179"/>
      <c r="D161" s="179"/>
      <c r="E161" s="180"/>
      <c r="F161" s="179"/>
      <c r="G161" s="353"/>
      <c r="H161" s="179"/>
      <c r="I161" s="360"/>
      <c r="J161" s="392" t="str">
        <f t="shared" si="2"/>
        <v/>
      </c>
    </row>
    <row r="162" spans="1:10" x14ac:dyDescent="0.25">
      <c r="A162" s="374">
        <v>158</v>
      </c>
      <c r="B162" s="178"/>
      <c r="C162" s="179"/>
      <c r="D162" s="179"/>
      <c r="E162" s="180"/>
      <c r="F162" s="179"/>
      <c r="G162" s="353"/>
      <c r="H162" s="179"/>
      <c r="I162" s="360"/>
      <c r="J162" s="392" t="str">
        <f t="shared" si="2"/>
        <v/>
      </c>
    </row>
    <row r="163" spans="1:10" x14ac:dyDescent="0.25">
      <c r="A163" s="374">
        <v>159</v>
      </c>
      <c r="B163" s="178"/>
      <c r="C163" s="179"/>
      <c r="D163" s="179"/>
      <c r="E163" s="180"/>
      <c r="F163" s="179"/>
      <c r="G163" s="353"/>
      <c r="H163" s="179"/>
      <c r="I163" s="360"/>
      <c r="J163" s="392" t="str">
        <f t="shared" si="2"/>
        <v/>
      </c>
    </row>
    <row r="164" spans="1:10" x14ac:dyDescent="0.25">
      <c r="A164" s="374">
        <v>160</v>
      </c>
      <c r="B164" s="178"/>
      <c r="C164" s="179"/>
      <c r="D164" s="179"/>
      <c r="E164" s="180"/>
      <c r="F164" s="179"/>
      <c r="G164" s="353"/>
      <c r="H164" s="179"/>
      <c r="I164" s="360"/>
      <c r="J164" s="392" t="str">
        <f t="shared" si="2"/>
        <v/>
      </c>
    </row>
    <row r="165" spans="1:10" x14ac:dyDescent="0.25">
      <c r="A165" s="374">
        <v>161</v>
      </c>
      <c r="B165" s="178"/>
      <c r="C165" s="179"/>
      <c r="D165" s="179"/>
      <c r="E165" s="180"/>
      <c r="F165" s="179"/>
      <c r="G165" s="353"/>
      <c r="H165" s="179"/>
      <c r="I165" s="360"/>
      <c r="J165" s="392" t="str">
        <f t="shared" si="2"/>
        <v/>
      </c>
    </row>
    <row r="166" spans="1:10" x14ac:dyDescent="0.25">
      <c r="A166" s="374">
        <v>162</v>
      </c>
      <c r="B166" s="178"/>
      <c r="C166" s="179"/>
      <c r="D166" s="179"/>
      <c r="E166" s="180"/>
      <c r="F166" s="179"/>
      <c r="G166" s="353"/>
      <c r="H166" s="179"/>
      <c r="I166" s="360"/>
      <c r="J166" s="392" t="str">
        <f t="shared" si="2"/>
        <v/>
      </c>
    </row>
    <row r="167" spans="1:10" x14ac:dyDescent="0.25">
      <c r="A167" s="376">
        <v>163</v>
      </c>
      <c r="B167" s="178"/>
      <c r="C167" s="179"/>
      <c r="D167" s="179"/>
      <c r="E167" s="180"/>
      <c r="F167" s="179"/>
      <c r="G167" s="353"/>
      <c r="H167" s="179"/>
      <c r="I167" s="360"/>
      <c r="J167" s="392" t="str">
        <f t="shared" si="2"/>
        <v/>
      </c>
    </row>
    <row r="168" spans="1:10" x14ac:dyDescent="0.25">
      <c r="A168" s="374">
        <v>164</v>
      </c>
      <c r="B168" s="178"/>
      <c r="C168" s="179"/>
      <c r="D168" s="179"/>
      <c r="E168" s="180"/>
      <c r="F168" s="179"/>
      <c r="G168" s="353"/>
      <c r="H168" s="179"/>
      <c r="I168" s="360"/>
      <c r="J168" s="392" t="str">
        <f t="shared" si="2"/>
        <v/>
      </c>
    </row>
    <row r="169" spans="1:10" x14ac:dyDescent="0.25">
      <c r="A169" s="374">
        <v>165</v>
      </c>
      <c r="B169" s="178"/>
      <c r="C169" s="179"/>
      <c r="D169" s="179"/>
      <c r="E169" s="180"/>
      <c r="F169" s="179"/>
      <c r="G169" s="353"/>
      <c r="H169" s="179"/>
      <c r="I169" s="360"/>
      <c r="J169" s="392" t="str">
        <f t="shared" si="2"/>
        <v/>
      </c>
    </row>
    <row r="170" spans="1:10" x14ac:dyDescent="0.25">
      <c r="A170" s="374">
        <v>166</v>
      </c>
      <c r="B170" s="178"/>
      <c r="C170" s="179"/>
      <c r="D170" s="179"/>
      <c r="E170" s="180"/>
      <c r="F170" s="179"/>
      <c r="G170" s="353"/>
      <c r="H170" s="179"/>
      <c r="I170" s="360"/>
      <c r="J170" s="392" t="str">
        <f t="shared" si="2"/>
        <v/>
      </c>
    </row>
    <row r="171" spans="1:10" x14ac:dyDescent="0.25">
      <c r="A171" s="374">
        <v>167</v>
      </c>
      <c r="B171" s="178"/>
      <c r="C171" s="179"/>
      <c r="D171" s="179"/>
      <c r="E171" s="180"/>
      <c r="F171" s="179"/>
      <c r="G171" s="353"/>
      <c r="H171" s="179"/>
      <c r="I171" s="360"/>
      <c r="J171" s="392" t="str">
        <f t="shared" si="2"/>
        <v/>
      </c>
    </row>
    <row r="172" spans="1:10" x14ac:dyDescent="0.25">
      <c r="A172" s="374">
        <v>168</v>
      </c>
      <c r="B172" s="178"/>
      <c r="C172" s="179"/>
      <c r="D172" s="179"/>
      <c r="E172" s="180"/>
      <c r="F172" s="179"/>
      <c r="G172" s="353"/>
      <c r="H172" s="179"/>
      <c r="I172" s="360"/>
      <c r="J172" s="392" t="str">
        <f t="shared" si="2"/>
        <v/>
      </c>
    </row>
    <row r="173" spans="1:10" x14ac:dyDescent="0.25">
      <c r="A173" s="374">
        <v>169</v>
      </c>
      <c r="B173" s="178"/>
      <c r="C173" s="179"/>
      <c r="D173" s="179"/>
      <c r="E173" s="180"/>
      <c r="F173" s="179"/>
      <c r="G173" s="353"/>
      <c r="H173" s="179"/>
      <c r="I173" s="360"/>
      <c r="J173" s="392" t="str">
        <f t="shared" si="2"/>
        <v/>
      </c>
    </row>
    <row r="174" spans="1:10" x14ac:dyDescent="0.25">
      <c r="A174" s="374">
        <v>170</v>
      </c>
      <c r="B174" s="178"/>
      <c r="C174" s="179"/>
      <c r="D174" s="179"/>
      <c r="E174" s="180"/>
      <c r="F174" s="179"/>
      <c r="G174" s="353"/>
      <c r="H174" s="179"/>
      <c r="I174" s="360"/>
      <c r="J174" s="392" t="str">
        <f t="shared" si="2"/>
        <v/>
      </c>
    </row>
    <row r="175" spans="1:10" x14ac:dyDescent="0.25">
      <c r="A175" s="374">
        <v>171</v>
      </c>
      <c r="B175" s="178"/>
      <c r="C175" s="179"/>
      <c r="D175" s="179"/>
      <c r="E175" s="180"/>
      <c r="F175" s="179"/>
      <c r="G175" s="353"/>
      <c r="H175" s="179"/>
      <c r="I175" s="360"/>
      <c r="J175" s="392" t="str">
        <f t="shared" si="2"/>
        <v/>
      </c>
    </row>
    <row r="176" spans="1:10" x14ac:dyDescent="0.25">
      <c r="A176" s="376">
        <v>172</v>
      </c>
      <c r="B176" s="178"/>
      <c r="C176" s="179"/>
      <c r="D176" s="179"/>
      <c r="E176" s="180"/>
      <c r="F176" s="179"/>
      <c r="G176" s="353"/>
      <c r="H176" s="179"/>
      <c r="I176" s="360"/>
      <c r="J176" s="392" t="str">
        <f t="shared" si="2"/>
        <v/>
      </c>
    </row>
    <row r="177" spans="1:10" x14ac:dyDescent="0.25">
      <c r="A177" s="374">
        <v>173</v>
      </c>
      <c r="B177" s="178"/>
      <c r="C177" s="179"/>
      <c r="D177" s="179"/>
      <c r="E177" s="180"/>
      <c r="F177" s="179"/>
      <c r="G177" s="353"/>
      <c r="H177" s="179"/>
      <c r="I177" s="360"/>
      <c r="J177" s="392" t="str">
        <f t="shared" si="2"/>
        <v/>
      </c>
    </row>
    <row r="178" spans="1:10" x14ac:dyDescent="0.25">
      <c r="A178" s="374">
        <v>174</v>
      </c>
      <c r="B178" s="178"/>
      <c r="C178" s="179"/>
      <c r="D178" s="179"/>
      <c r="E178" s="180"/>
      <c r="F178" s="179"/>
      <c r="G178" s="353"/>
      <c r="H178" s="179"/>
      <c r="I178" s="360"/>
      <c r="J178" s="392" t="str">
        <f t="shared" si="2"/>
        <v/>
      </c>
    </row>
    <row r="179" spans="1:10" x14ac:dyDescent="0.25">
      <c r="A179" s="374">
        <v>175</v>
      </c>
      <c r="B179" s="178"/>
      <c r="C179" s="179"/>
      <c r="D179" s="179"/>
      <c r="E179" s="180"/>
      <c r="F179" s="179"/>
      <c r="G179" s="353"/>
      <c r="H179" s="179"/>
      <c r="I179" s="360"/>
      <c r="J179" s="392" t="str">
        <f t="shared" si="2"/>
        <v/>
      </c>
    </row>
    <row r="180" spans="1:10" x14ac:dyDescent="0.25">
      <c r="A180" s="374">
        <v>176</v>
      </c>
      <c r="B180" s="178"/>
      <c r="C180" s="179"/>
      <c r="D180" s="179"/>
      <c r="E180" s="180"/>
      <c r="F180" s="179"/>
      <c r="G180" s="353"/>
      <c r="H180" s="179"/>
      <c r="I180" s="360"/>
      <c r="J180" s="392" t="str">
        <f t="shared" si="2"/>
        <v/>
      </c>
    </row>
    <row r="181" spans="1:10" x14ac:dyDescent="0.25">
      <c r="A181" s="374">
        <v>177</v>
      </c>
      <c r="B181" s="178"/>
      <c r="C181" s="179"/>
      <c r="D181" s="179"/>
      <c r="E181" s="180"/>
      <c r="F181" s="179"/>
      <c r="G181" s="353"/>
      <c r="H181" s="179"/>
      <c r="I181" s="360"/>
      <c r="J181" s="392" t="str">
        <f t="shared" si="2"/>
        <v/>
      </c>
    </row>
    <row r="182" spans="1:10" x14ac:dyDescent="0.25">
      <c r="A182" s="374">
        <v>178</v>
      </c>
      <c r="B182" s="178"/>
      <c r="C182" s="179"/>
      <c r="D182" s="179"/>
      <c r="E182" s="180"/>
      <c r="F182" s="179"/>
      <c r="G182" s="353"/>
      <c r="H182" s="179"/>
      <c r="I182" s="360"/>
      <c r="J182" s="392" t="str">
        <f t="shared" si="2"/>
        <v/>
      </c>
    </row>
    <row r="183" spans="1:10" x14ac:dyDescent="0.25">
      <c r="A183" s="374">
        <v>179</v>
      </c>
      <c r="B183" s="178"/>
      <c r="C183" s="179"/>
      <c r="D183" s="179"/>
      <c r="E183" s="180"/>
      <c r="F183" s="179"/>
      <c r="G183" s="353"/>
      <c r="H183" s="179"/>
      <c r="I183" s="360"/>
      <c r="J183" s="392" t="str">
        <f t="shared" si="2"/>
        <v/>
      </c>
    </row>
    <row r="184" spans="1:10" x14ac:dyDescent="0.25">
      <c r="A184" s="374">
        <v>180</v>
      </c>
      <c r="B184" s="178"/>
      <c r="C184" s="179"/>
      <c r="D184" s="179"/>
      <c r="E184" s="180"/>
      <c r="F184" s="179"/>
      <c r="G184" s="353"/>
      <c r="H184" s="179"/>
      <c r="I184" s="360"/>
      <c r="J184" s="392" t="str">
        <f t="shared" si="2"/>
        <v/>
      </c>
    </row>
    <row r="185" spans="1:10" x14ac:dyDescent="0.25">
      <c r="A185" s="376">
        <v>181</v>
      </c>
      <c r="B185" s="178"/>
      <c r="C185" s="179"/>
      <c r="D185" s="179"/>
      <c r="E185" s="180"/>
      <c r="F185" s="179"/>
      <c r="G185" s="353"/>
      <c r="H185" s="179"/>
      <c r="I185" s="360"/>
      <c r="J185" s="392" t="str">
        <f t="shared" si="2"/>
        <v/>
      </c>
    </row>
    <row r="186" spans="1:10" x14ac:dyDescent="0.25">
      <c r="A186" s="374">
        <v>182</v>
      </c>
      <c r="B186" s="178"/>
      <c r="C186" s="179"/>
      <c r="D186" s="179"/>
      <c r="E186" s="180"/>
      <c r="F186" s="179"/>
      <c r="G186" s="353"/>
      <c r="H186" s="179"/>
      <c r="I186" s="360"/>
      <c r="J186" s="392" t="str">
        <f t="shared" si="2"/>
        <v/>
      </c>
    </row>
    <row r="187" spans="1:10" x14ac:dyDescent="0.25">
      <c r="A187" s="374">
        <v>183</v>
      </c>
      <c r="B187" s="178"/>
      <c r="C187" s="179"/>
      <c r="D187" s="179"/>
      <c r="E187" s="180"/>
      <c r="F187" s="179"/>
      <c r="G187" s="353"/>
      <c r="H187" s="179"/>
      <c r="I187" s="360"/>
      <c r="J187" s="392" t="str">
        <f t="shared" si="2"/>
        <v/>
      </c>
    </row>
    <row r="188" spans="1:10" x14ac:dyDescent="0.25">
      <c r="A188" s="374">
        <v>184</v>
      </c>
      <c r="B188" s="178"/>
      <c r="C188" s="179"/>
      <c r="D188" s="179"/>
      <c r="E188" s="180"/>
      <c r="F188" s="179"/>
      <c r="G188" s="353"/>
      <c r="H188" s="179"/>
      <c r="I188" s="360"/>
      <c r="J188" s="392" t="str">
        <f t="shared" si="2"/>
        <v/>
      </c>
    </row>
    <row r="189" spans="1:10" x14ac:dyDescent="0.25">
      <c r="A189" s="374">
        <v>185</v>
      </c>
      <c r="B189" s="178"/>
      <c r="C189" s="179"/>
      <c r="D189" s="179"/>
      <c r="E189" s="180"/>
      <c r="F189" s="179"/>
      <c r="G189" s="353"/>
      <c r="H189" s="179"/>
      <c r="I189" s="360"/>
      <c r="J189" s="392" t="str">
        <f t="shared" si="2"/>
        <v/>
      </c>
    </row>
    <row r="190" spans="1:10" x14ac:dyDescent="0.25">
      <c r="A190" s="374">
        <v>186</v>
      </c>
      <c r="B190" s="178"/>
      <c r="C190" s="179"/>
      <c r="D190" s="179"/>
      <c r="E190" s="180"/>
      <c r="F190" s="179"/>
      <c r="G190" s="353"/>
      <c r="H190" s="179"/>
      <c r="I190" s="360"/>
      <c r="J190" s="392" t="str">
        <f t="shared" si="2"/>
        <v/>
      </c>
    </row>
    <row r="191" spans="1:10" x14ac:dyDescent="0.25">
      <c r="A191" s="374">
        <v>187</v>
      </c>
      <c r="B191" s="178"/>
      <c r="C191" s="179"/>
      <c r="D191" s="179"/>
      <c r="E191" s="180"/>
      <c r="F191" s="179"/>
      <c r="G191" s="353"/>
      <c r="H191" s="179"/>
      <c r="I191" s="360"/>
      <c r="J191" s="392" t="str">
        <f t="shared" si="2"/>
        <v/>
      </c>
    </row>
    <row r="192" spans="1:10" x14ac:dyDescent="0.25">
      <c r="A192" s="374">
        <v>188</v>
      </c>
      <c r="B192" s="178"/>
      <c r="C192" s="179"/>
      <c r="D192" s="179"/>
      <c r="E192" s="180"/>
      <c r="F192" s="179"/>
      <c r="G192" s="353"/>
      <c r="H192" s="179"/>
      <c r="I192" s="360"/>
      <c r="J192" s="392" t="str">
        <f t="shared" si="2"/>
        <v/>
      </c>
    </row>
    <row r="193" spans="1:10" x14ac:dyDescent="0.25">
      <c r="A193" s="374">
        <v>189</v>
      </c>
      <c r="B193" s="178"/>
      <c r="C193" s="179"/>
      <c r="D193" s="179"/>
      <c r="E193" s="180"/>
      <c r="F193" s="179"/>
      <c r="G193" s="353"/>
      <c r="H193" s="179"/>
      <c r="I193" s="360"/>
      <c r="J193" s="392" t="str">
        <f t="shared" si="2"/>
        <v/>
      </c>
    </row>
    <row r="194" spans="1:10" x14ac:dyDescent="0.25">
      <c r="A194" s="376">
        <v>190</v>
      </c>
      <c r="B194" s="178"/>
      <c r="C194" s="179"/>
      <c r="D194" s="179"/>
      <c r="E194" s="180"/>
      <c r="F194" s="179"/>
      <c r="G194" s="353"/>
      <c r="H194" s="179"/>
      <c r="I194" s="360"/>
      <c r="J194" s="392" t="str">
        <f t="shared" si="2"/>
        <v/>
      </c>
    </row>
    <row r="195" spans="1:10" x14ac:dyDescent="0.25">
      <c r="A195" s="374">
        <v>191</v>
      </c>
      <c r="B195" s="178"/>
      <c r="C195" s="179"/>
      <c r="D195" s="179"/>
      <c r="E195" s="180"/>
      <c r="F195" s="179"/>
      <c r="G195" s="353"/>
      <c r="H195" s="179"/>
      <c r="I195" s="360"/>
      <c r="J195" s="392" t="str">
        <f t="shared" si="2"/>
        <v/>
      </c>
    </row>
    <row r="196" spans="1:10" x14ac:dyDescent="0.25">
      <c r="A196" s="374">
        <v>192</v>
      </c>
      <c r="B196" s="178"/>
      <c r="C196" s="179"/>
      <c r="D196" s="179"/>
      <c r="E196" s="180"/>
      <c r="F196" s="179"/>
      <c r="G196" s="353"/>
      <c r="H196" s="179"/>
      <c r="I196" s="360"/>
      <c r="J196" s="392" t="str">
        <f t="shared" si="2"/>
        <v/>
      </c>
    </row>
    <row r="197" spans="1:10" x14ac:dyDescent="0.25">
      <c r="A197" s="374">
        <v>193</v>
      </c>
      <c r="B197" s="178"/>
      <c r="C197" s="179"/>
      <c r="D197" s="179"/>
      <c r="E197" s="180"/>
      <c r="F197" s="179"/>
      <c r="G197" s="353"/>
      <c r="H197" s="179"/>
      <c r="I197" s="360"/>
      <c r="J197" s="392" t="str">
        <f t="shared" si="2"/>
        <v/>
      </c>
    </row>
    <row r="198" spans="1:10" x14ac:dyDescent="0.25">
      <c r="A198" s="374">
        <v>194</v>
      </c>
      <c r="B198" s="178"/>
      <c r="C198" s="179"/>
      <c r="D198" s="179"/>
      <c r="E198" s="180"/>
      <c r="F198" s="179"/>
      <c r="G198" s="353"/>
      <c r="H198" s="179"/>
      <c r="I198" s="360"/>
      <c r="J198" s="392" t="str">
        <f t="shared" ref="J198:J261" si="3">IF(I198="","",IF(LEN(I198)&gt;14,IF(ISBLANK(I198),"",I198),REPLACE(REPLACE(I198,1,3,"XXX"),13,2,"XX")))</f>
        <v/>
      </c>
    </row>
    <row r="199" spans="1:10" x14ac:dyDescent="0.25">
      <c r="A199" s="374">
        <v>195</v>
      </c>
      <c r="B199" s="178"/>
      <c r="C199" s="179"/>
      <c r="D199" s="179"/>
      <c r="E199" s="180"/>
      <c r="F199" s="179"/>
      <c r="G199" s="353"/>
      <c r="H199" s="179"/>
      <c r="I199" s="360"/>
      <c r="J199" s="392" t="str">
        <f t="shared" si="3"/>
        <v/>
      </c>
    </row>
    <row r="200" spans="1:10" x14ac:dyDescent="0.25">
      <c r="A200" s="374">
        <v>196</v>
      </c>
      <c r="B200" s="178"/>
      <c r="C200" s="179"/>
      <c r="D200" s="179"/>
      <c r="E200" s="180"/>
      <c r="F200" s="179"/>
      <c r="G200" s="353"/>
      <c r="H200" s="179"/>
      <c r="I200" s="360"/>
      <c r="J200" s="392" t="str">
        <f t="shared" si="3"/>
        <v/>
      </c>
    </row>
    <row r="201" spans="1:10" x14ac:dyDescent="0.25">
      <c r="A201" s="374">
        <v>197</v>
      </c>
      <c r="B201" s="178"/>
      <c r="C201" s="179"/>
      <c r="D201" s="179"/>
      <c r="E201" s="180"/>
      <c r="F201" s="179"/>
      <c r="G201" s="353"/>
      <c r="H201" s="179"/>
      <c r="I201" s="360"/>
      <c r="J201" s="392" t="str">
        <f t="shared" si="3"/>
        <v/>
      </c>
    </row>
    <row r="202" spans="1:10" x14ac:dyDescent="0.25">
      <c r="A202" s="374">
        <v>198</v>
      </c>
      <c r="B202" s="178"/>
      <c r="C202" s="179"/>
      <c r="D202" s="179"/>
      <c r="E202" s="180"/>
      <c r="F202" s="179"/>
      <c r="G202" s="353"/>
      <c r="H202" s="179"/>
      <c r="I202" s="360"/>
      <c r="J202" s="392" t="str">
        <f t="shared" si="3"/>
        <v/>
      </c>
    </row>
    <row r="203" spans="1:10" x14ac:dyDescent="0.25">
      <c r="A203" s="376">
        <v>199</v>
      </c>
      <c r="B203" s="178"/>
      <c r="C203" s="179"/>
      <c r="D203" s="179"/>
      <c r="E203" s="180"/>
      <c r="F203" s="179"/>
      <c r="G203" s="353"/>
      <c r="H203" s="179"/>
      <c r="I203" s="360"/>
      <c r="J203" s="392" t="str">
        <f t="shared" si="3"/>
        <v/>
      </c>
    </row>
    <row r="204" spans="1:10" x14ac:dyDescent="0.25">
      <c r="A204" s="374">
        <v>200</v>
      </c>
      <c r="B204" s="178"/>
      <c r="C204" s="179"/>
      <c r="D204" s="179"/>
      <c r="E204" s="180"/>
      <c r="F204" s="179"/>
      <c r="G204" s="353"/>
      <c r="H204" s="179"/>
      <c r="I204" s="360"/>
      <c r="J204" s="392" t="str">
        <f t="shared" si="3"/>
        <v/>
      </c>
    </row>
    <row r="205" spans="1:10" x14ac:dyDescent="0.25">
      <c r="A205" s="374">
        <v>201</v>
      </c>
      <c r="B205" s="178"/>
      <c r="C205" s="179"/>
      <c r="D205" s="179"/>
      <c r="E205" s="180"/>
      <c r="F205" s="179"/>
      <c r="G205" s="353"/>
      <c r="H205" s="179"/>
      <c r="I205" s="360"/>
      <c r="J205" s="392" t="str">
        <f t="shared" si="3"/>
        <v/>
      </c>
    </row>
    <row r="206" spans="1:10" x14ac:dyDescent="0.25">
      <c r="A206" s="374">
        <v>202</v>
      </c>
      <c r="B206" s="178"/>
      <c r="C206" s="179"/>
      <c r="D206" s="179"/>
      <c r="E206" s="180"/>
      <c r="F206" s="179"/>
      <c r="G206" s="353"/>
      <c r="H206" s="179"/>
      <c r="I206" s="360"/>
      <c r="J206" s="392" t="str">
        <f t="shared" si="3"/>
        <v/>
      </c>
    </row>
    <row r="207" spans="1:10" x14ac:dyDescent="0.25">
      <c r="A207" s="374">
        <v>203</v>
      </c>
      <c r="B207" s="178"/>
      <c r="C207" s="179"/>
      <c r="D207" s="179"/>
      <c r="E207" s="180"/>
      <c r="F207" s="179"/>
      <c r="G207" s="353"/>
      <c r="H207" s="179"/>
      <c r="I207" s="360"/>
      <c r="J207" s="392" t="str">
        <f t="shared" si="3"/>
        <v/>
      </c>
    </row>
    <row r="208" spans="1:10" x14ac:dyDescent="0.25">
      <c r="A208" s="374">
        <v>204</v>
      </c>
      <c r="B208" s="178"/>
      <c r="C208" s="179"/>
      <c r="D208" s="179"/>
      <c r="E208" s="180"/>
      <c r="F208" s="179"/>
      <c r="G208" s="353"/>
      <c r="H208" s="179"/>
      <c r="I208" s="360"/>
      <c r="J208" s="392" t="str">
        <f t="shared" si="3"/>
        <v/>
      </c>
    </row>
    <row r="209" spans="1:10" x14ac:dyDescent="0.25">
      <c r="A209" s="374">
        <v>205</v>
      </c>
      <c r="B209" s="178"/>
      <c r="C209" s="179"/>
      <c r="D209" s="179"/>
      <c r="E209" s="180"/>
      <c r="F209" s="179"/>
      <c r="G209" s="353"/>
      <c r="H209" s="179"/>
      <c r="I209" s="360"/>
      <c r="J209" s="392" t="str">
        <f t="shared" si="3"/>
        <v/>
      </c>
    </row>
    <row r="210" spans="1:10" x14ac:dyDescent="0.25">
      <c r="A210" s="374">
        <v>206</v>
      </c>
      <c r="B210" s="178"/>
      <c r="C210" s="179"/>
      <c r="D210" s="179"/>
      <c r="E210" s="180"/>
      <c r="F210" s="179"/>
      <c r="G210" s="353"/>
      <c r="H210" s="179"/>
      <c r="I210" s="360"/>
      <c r="J210" s="392" t="str">
        <f t="shared" si="3"/>
        <v/>
      </c>
    </row>
    <row r="211" spans="1:10" x14ac:dyDescent="0.25">
      <c r="A211" s="374">
        <v>207</v>
      </c>
      <c r="B211" s="178"/>
      <c r="C211" s="179"/>
      <c r="D211" s="179"/>
      <c r="E211" s="180"/>
      <c r="F211" s="179"/>
      <c r="G211" s="353"/>
      <c r="H211" s="179"/>
      <c r="I211" s="360"/>
      <c r="J211" s="392" t="str">
        <f t="shared" si="3"/>
        <v/>
      </c>
    </row>
    <row r="212" spans="1:10" x14ac:dyDescent="0.25">
      <c r="A212" s="376">
        <v>208</v>
      </c>
      <c r="B212" s="178"/>
      <c r="C212" s="179"/>
      <c r="D212" s="179"/>
      <c r="E212" s="180"/>
      <c r="F212" s="179"/>
      <c r="G212" s="353"/>
      <c r="H212" s="179"/>
      <c r="I212" s="360"/>
      <c r="J212" s="392" t="str">
        <f t="shared" si="3"/>
        <v/>
      </c>
    </row>
    <row r="213" spans="1:10" x14ac:dyDescent="0.25">
      <c r="A213" s="374">
        <v>209</v>
      </c>
      <c r="B213" s="178"/>
      <c r="C213" s="179"/>
      <c r="D213" s="179"/>
      <c r="E213" s="180"/>
      <c r="F213" s="179"/>
      <c r="G213" s="353"/>
      <c r="H213" s="179"/>
      <c r="I213" s="360"/>
      <c r="J213" s="392" t="str">
        <f t="shared" si="3"/>
        <v/>
      </c>
    </row>
    <row r="214" spans="1:10" x14ac:dyDescent="0.25">
      <c r="A214" s="374">
        <v>210</v>
      </c>
      <c r="B214" s="178"/>
      <c r="C214" s="179"/>
      <c r="D214" s="179"/>
      <c r="E214" s="180"/>
      <c r="F214" s="179"/>
      <c r="G214" s="353"/>
      <c r="H214" s="179"/>
      <c r="I214" s="360"/>
      <c r="J214" s="392" t="str">
        <f t="shared" si="3"/>
        <v/>
      </c>
    </row>
    <row r="215" spans="1:10" x14ac:dyDescent="0.25">
      <c r="A215" s="374">
        <v>211</v>
      </c>
      <c r="B215" s="178"/>
      <c r="C215" s="179"/>
      <c r="D215" s="179"/>
      <c r="E215" s="180"/>
      <c r="F215" s="179"/>
      <c r="G215" s="353"/>
      <c r="H215" s="179"/>
      <c r="I215" s="360"/>
      <c r="J215" s="392" t="str">
        <f t="shared" si="3"/>
        <v/>
      </c>
    </row>
    <row r="216" spans="1:10" x14ac:dyDescent="0.25">
      <c r="A216" s="374">
        <v>212</v>
      </c>
      <c r="B216" s="178"/>
      <c r="C216" s="179"/>
      <c r="D216" s="179"/>
      <c r="E216" s="180"/>
      <c r="F216" s="179"/>
      <c r="G216" s="353"/>
      <c r="H216" s="179"/>
      <c r="I216" s="360"/>
      <c r="J216" s="392" t="str">
        <f t="shared" si="3"/>
        <v/>
      </c>
    </row>
    <row r="217" spans="1:10" x14ac:dyDescent="0.25">
      <c r="A217" s="374">
        <v>213</v>
      </c>
      <c r="B217" s="178"/>
      <c r="C217" s="179"/>
      <c r="D217" s="179"/>
      <c r="E217" s="180"/>
      <c r="F217" s="179"/>
      <c r="G217" s="353"/>
      <c r="H217" s="179"/>
      <c r="I217" s="360"/>
      <c r="J217" s="392" t="str">
        <f t="shared" si="3"/>
        <v/>
      </c>
    </row>
    <row r="218" spans="1:10" x14ac:dyDescent="0.25">
      <c r="A218" s="374">
        <v>214</v>
      </c>
      <c r="B218" s="178"/>
      <c r="C218" s="179"/>
      <c r="D218" s="179"/>
      <c r="E218" s="180"/>
      <c r="F218" s="179"/>
      <c r="G218" s="353"/>
      <c r="H218" s="179"/>
      <c r="I218" s="360"/>
      <c r="J218" s="392" t="str">
        <f t="shared" si="3"/>
        <v/>
      </c>
    </row>
    <row r="219" spans="1:10" x14ac:dyDescent="0.25">
      <c r="A219" s="374">
        <v>215</v>
      </c>
      <c r="B219" s="178"/>
      <c r="C219" s="179"/>
      <c r="D219" s="179"/>
      <c r="E219" s="180"/>
      <c r="F219" s="179"/>
      <c r="G219" s="353"/>
      <c r="H219" s="179"/>
      <c r="I219" s="360"/>
      <c r="J219" s="392" t="str">
        <f t="shared" si="3"/>
        <v/>
      </c>
    </row>
    <row r="220" spans="1:10" x14ac:dyDescent="0.25">
      <c r="A220" s="374">
        <v>216</v>
      </c>
      <c r="B220" s="178"/>
      <c r="C220" s="179"/>
      <c r="D220" s="179"/>
      <c r="E220" s="180"/>
      <c r="F220" s="179"/>
      <c r="G220" s="353"/>
      <c r="H220" s="179"/>
      <c r="I220" s="360"/>
      <c r="J220" s="392" t="str">
        <f t="shared" si="3"/>
        <v/>
      </c>
    </row>
    <row r="221" spans="1:10" x14ac:dyDescent="0.25">
      <c r="A221" s="376">
        <v>217</v>
      </c>
      <c r="B221" s="178"/>
      <c r="C221" s="179"/>
      <c r="D221" s="179"/>
      <c r="E221" s="180"/>
      <c r="F221" s="179"/>
      <c r="G221" s="353"/>
      <c r="H221" s="179"/>
      <c r="I221" s="360"/>
      <c r="J221" s="392" t="str">
        <f t="shared" si="3"/>
        <v/>
      </c>
    </row>
    <row r="222" spans="1:10" x14ac:dyDescent="0.25">
      <c r="A222" s="374">
        <v>218</v>
      </c>
      <c r="B222" s="178"/>
      <c r="C222" s="179"/>
      <c r="D222" s="179"/>
      <c r="E222" s="180"/>
      <c r="F222" s="179"/>
      <c r="G222" s="353"/>
      <c r="H222" s="179"/>
      <c r="I222" s="360"/>
      <c r="J222" s="392" t="str">
        <f t="shared" si="3"/>
        <v/>
      </c>
    </row>
    <row r="223" spans="1:10" x14ac:dyDescent="0.25">
      <c r="A223" s="374">
        <v>219</v>
      </c>
      <c r="B223" s="178"/>
      <c r="C223" s="179"/>
      <c r="D223" s="179"/>
      <c r="E223" s="180"/>
      <c r="F223" s="179"/>
      <c r="G223" s="353"/>
      <c r="H223" s="179"/>
      <c r="I223" s="360"/>
      <c r="J223" s="392" t="str">
        <f t="shared" si="3"/>
        <v/>
      </c>
    </row>
    <row r="224" spans="1:10" x14ac:dyDescent="0.25">
      <c r="A224" s="374">
        <v>220</v>
      </c>
      <c r="B224" s="178"/>
      <c r="C224" s="179"/>
      <c r="D224" s="179"/>
      <c r="E224" s="180"/>
      <c r="F224" s="179"/>
      <c r="G224" s="353"/>
      <c r="H224" s="179"/>
      <c r="I224" s="360"/>
      <c r="J224" s="392" t="str">
        <f t="shared" si="3"/>
        <v/>
      </c>
    </row>
    <row r="225" spans="1:10" x14ac:dyDescent="0.25">
      <c r="A225" s="374">
        <v>221</v>
      </c>
      <c r="B225" s="178"/>
      <c r="C225" s="179"/>
      <c r="D225" s="179"/>
      <c r="E225" s="180"/>
      <c r="F225" s="179"/>
      <c r="G225" s="353"/>
      <c r="H225" s="179"/>
      <c r="I225" s="360"/>
      <c r="J225" s="392" t="str">
        <f t="shared" si="3"/>
        <v/>
      </c>
    </row>
    <row r="226" spans="1:10" x14ac:dyDescent="0.25">
      <c r="A226" s="374">
        <v>222</v>
      </c>
      <c r="B226" s="178"/>
      <c r="C226" s="179"/>
      <c r="D226" s="179"/>
      <c r="E226" s="180"/>
      <c r="F226" s="179"/>
      <c r="G226" s="353"/>
      <c r="H226" s="179"/>
      <c r="I226" s="360"/>
      <c r="J226" s="392" t="str">
        <f t="shared" si="3"/>
        <v/>
      </c>
    </row>
    <row r="227" spans="1:10" x14ac:dyDescent="0.25">
      <c r="A227" s="374">
        <v>223</v>
      </c>
      <c r="B227" s="178"/>
      <c r="C227" s="179"/>
      <c r="D227" s="179"/>
      <c r="E227" s="180"/>
      <c r="F227" s="179"/>
      <c r="G227" s="353"/>
      <c r="H227" s="179"/>
      <c r="I227" s="360"/>
      <c r="J227" s="392" t="str">
        <f t="shared" si="3"/>
        <v/>
      </c>
    </row>
    <row r="228" spans="1:10" x14ac:dyDescent="0.25">
      <c r="A228" s="374">
        <v>224</v>
      </c>
      <c r="B228" s="178"/>
      <c r="C228" s="179"/>
      <c r="D228" s="179"/>
      <c r="E228" s="180"/>
      <c r="F228" s="179"/>
      <c r="G228" s="353"/>
      <c r="H228" s="179"/>
      <c r="I228" s="360"/>
      <c r="J228" s="392" t="str">
        <f t="shared" si="3"/>
        <v/>
      </c>
    </row>
    <row r="229" spans="1:10" x14ac:dyDescent="0.25">
      <c r="A229" s="374">
        <v>225</v>
      </c>
      <c r="B229" s="178"/>
      <c r="C229" s="179"/>
      <c r="D229" s="179"/>
      <c r="E229" s="180"/>
      <c r="F229" s="179"/>
      <c r="G229" s="353"/>
      <c r="H229" s="179"/>
      <c r="I229" s="360"/>
      <c r="J229" s="392" t="str">
        <f t="shared" si="3"/>
        <v/>
      </c>
    </row>
    <row r="230" spans="1:10" x14ac:dyDescent="0.25">
      <c r="A230" s="376">
        <v>226</v>
      </c>
      <c r="B230" s="178"/>
      <c r="C230" s="179"/>
      <c r="D230" s="179"/>
      <c r="E230" s="180"/>
      <c r="F230" s="179"/>
      <c r="G230" s="353"/>
      <c r="H230" s="179"/>
      <c r="I230" s="360"/>
      <c r="J230" s="392" t="str">
        <f t="shared" si="3"/>
        <v/>
      </c>
    </row>
    <row r="231" spans="1:10" x14ac:dyDescent="0.25">
      <c r="A231" s="374">
        <v>227</v>
      </c>
      <c r="B231" s="178"/>
      <c r="C231" s="179"/>
      <c r="D231" s="179"/>
      <c r="E231" s="180"/>
      <c r="F231" s="179"/>
      <c r="G231" s="353"/>
      <c r="H231" s="179"/>
      <c r="I231" s="360"/>
      <c r="J231" s="392" t="str">
        <f t="shared" si="3"/>
        <v/>
      </c>
    </row>
    <row r="232" spans="1:10" x14ac:dyDescent="0.25">
      <c r="A232" s="374">
        <v>228</v>
      </c>
      <c r="B232" s="178"/>
      <c r="C232" s="179"/>
      <c r="D232" s="179"/>
      <c r="E232" s="180"/>
      <c r="F232" s="179"/>
      <c r="G232" s="353"/>
      <c r="H232" s="179"/>
      <c r="I232" s="360"/>
      <c r="J232" s="392" t="str">
        <f t="shared" si="3"/>
        <v/>
      </c>
    </row>
    <row r="233" spans="1:10" x14ac:dyDescent="0.25">
      <c r="A233" s="374">
        <v>229</v>
      </c>
      <c r="B233" s="178"/>
      <c r="C233" s="179"/>
      <c r="D233" s="179"/>
      <c r="E233" s="180"/>
      <c r="F233" s="179"/>
      <c r="G233" s="353"/>
      <c r="H233" s="179"/>
      <c r="I233" s="360"/>
      <c r="J233" s="392" t="str">
        <f t="shared" si="3"/>
        <v/>
      </c>
    </row>
    <row r="234" spans="1:10" x14ac:dyDescent="0.25">
      <c r="A234" s="374">
        <v>230</v>
      </c>
      <c r="B234" s="178"/>
      <c r="C234" s="179"/>
      <c r="D234" s="179"/>
      <c r="E234" s="180"/>
      <c r="F234" s="179"/>
      <c r="G234" s="353"/>
      <c r="H234" s="179"/>
      <c r="I234" s="360"/>
      <c r="J234" s="392" t="str">
        <f t="shared" si="3"/>
        <v/>
      </c>
    </row>
    <row r="235" spans="1:10" x14ac:dyDescent="0.25">
      <c r="A235" s="374">
        <v>231</v>
      </c>
      <c r="B235" s="178"/>
      <c r="C235" s="179"/>
      <c r="D235" s="179"/>
      <c r="E235" s="180"/>
      <c r="F235" s="179"/>
      <c r="G235" s="353"/>
      <c r="H235" s="179"/>
      <c r="I235" s="360"/>
      <c r="J235" s="392" t="str">
        <f t="shared" si="3"/>
        <v/>
      </c>
    </row>
    <row r="236" spans="1:10" x14ac:dyDescent="0.25">
      <c r="A236" s="374">
        <v>232</v>
      </c>
      <c r="B236" s="178"/>
      <c r="C236" s="179"/>
      <c r="D236" s="179"/>
      <c r="E236" s="180"/>
      <c r="F236" s="179"/>
      <c r="G236" s="353"/>
      <c r="H236" s="179"/>
      <c r="I236" s="360"/>
      <c r="J236" s="392" t="str">
        <f t="shared" si="3"/>
        <v/>
      </c>
    </row>
    <row r="237" spans="1:10" x14ac:dyDescent="0.25">
      <c r="A237" s="374">
        <v>233</v>
      </c>
      <c r="B237" s="178"/>
      <c r="C237" s="179"/>
      <c r="D237" s="179"/>
      <c r="E237" s="180"/>
      <c r="F237" s="179"/>
      <c r="G237" s="353"/>
      <c r="H237" s="179"/>
      <c r="I237" s="360"/>
      <c r="J237" s="392" t="str">
        <f t="shared" si="3"/>
        <v/>
      </c>
    </row>
    <row r="238" spans="1:10" x14ac:dyDescent="0.25">
      <c r="A238" s="374">
        <v>234</v>
      </c>
      <c r="B238" s="178"/>
      <c r="C238" s="179"/>
      <c r="D238" s="179"/>
      <c r="E238" s="180"/>
      <c r="F238" s="179"/>
      <c r="G238" s="353"/>
      <c r="H238" s="179"/>
      <c r="I238" s="360"/>
      <c r="J238" s="392" t="str">
        <f t="shared" si="3"/>
        <v/>
      </c>
    </row>
    <row r="239" spans="1:10" x14ac:dyDescent="0.25">
      <c r="A239" s="376">
        <v>235</v>
      </c>
      <c r="B239" s="178"/>
      <c r="C239" s="179"/>
      <c r="D239" s="179"/>
      <c r="E239" s="180"/>
      <c r="F239" s="179"/>
      <c r="G239" s="353"/>
      <c r="H239" s="179"/>
      <c r="I239" s="360"/>
      <c r="J239" s="392" t="str">
        <f t="shared" si="3"/>
        <v/>
      </c>
    </row>
    <row r="240" spans="1:10" x14ac:dyDescent="0.25">
      <c r="A240" s="374">
        <v>236</v>
      </c>
      <c r="B240" s="178"/>
      <c r="C240" s="179"/>
      <c r="D240" s="179"/>
      <c r="E240" s="180"/>
      <c r="F240" s="179"/>
      <c r="G240" s="353"/>
      <c r="H240" s="179"/>
      <c r="I240" s="360"/>
      <c r="J240" s="392" t="str">
        <f t="shared" si="3"/>
        <v/>
      </c>
    </row>
    <row r="241" spans="1:10" x14ac:dyDescent="0.25">
      <c r="A241" s="374">
        <v>237</v>
      </c>
      <c r="B241" s="178"/>
      <c r="C241" s="179"/>
      <c r="D241" s="179"/>
      <c r="E241" s="180"/>
      <c r="F241" s="179"/>
      <c r="G241" s="353"/>
      <c r="H241" s="179"/>
      <c r="I241" s="360"/>
      <c r="J241" s="392" t="str">
        <f t="shared" si="3"/>
        <v/>
      </c>
    </row>
    <row r="242" spans="1:10" x14ac:dyDescent="0.25">
      <c r="A242" s="374">
        <v>238</v>
      </c>
      <c r="B242" s="178"/>
      <c r="C242" s="179"/>
      <c r="D242" s="179"/>
      <c r="E242" s="180"/>
      <c r="F242" s="179"/>
      <c r="G242" s="353"/>
      <c r="H242" s="179"/>
      <c r="I242" s="360"/>
      <c r="J242" s="392" t="str">
        <f t="shared" si="3"/>
        <v/>
      </c>
    </row>
    <row r="243" spans="1:10" x14ac:dyDescent="0.25">
      <c r="A243" s="374">
        <v>239</v>
      </c>
      <c r="B243" s="178"/>
      <c r="C243" s="179"/>
      <c r="D243" s="179"/>
      <c r="E243" s="180"/>
      <c r="F243" s="179"/>
      <c r="G243" s="353"/>
      <c r="H243" s="179"/>
      <c r="I243" s="360"/>
      <c r="J243" s="392" t="str">
        <f t="shared" si="3"/>
        <v/>
      </c>
    </row>
    <row r="244" spans="1:10" x14ac:dyDescent="0.25">
      <c r="A244" s="374">
        <v>240</v>
      </c>
      <c r="B244" s="178"/>
      <c r="C244" s="179"/>
      <c r="D244" s="179"/>
      <c r="E244" s="180"/>
      <c r="F244" s="179"/>
      <c r="G244" s="353"/>
      <c r="H244" s="179"/>
      <c r="I244" s="360"/>
      <c r="J244" s="392" t="str">
        <f t="shared" si="3"/>
        <v/>
      </c>
    </row>
    <row r="245" spans="1:10" x14ac:dyDescent="0.25">
      <c r="A245" s="374">
        <v>241</v>
      </c>
      <c r="B245" s="178"/>
      <c r="C245" s="179"/>
      <c r="D245" s="179"/>
      <c r="E245" s="180"/>
      <c r="F245" s="179"/>
      <c r="G245" s="353"/>
      <c r="H245" s="179"/>
      <c r="I245" s="360"/>
      <c r="J245" s="392" t="str">
        <f t="shared" si="3"/>
        <v/>
      </c>
    </row>
    <row r="246" spans="1:10" x14ac:dyDescent="0.25">
      <c r="A246" s="374">
        <v>242</v>
      </c>
      <c r="B246" s="178"/>
      <c r="C246" s="179"/>
      <c r="D246" s="179"/>
      <c r="E246" s="180"/>
      <c r="F246" s="179"/>
      <c r="G246" s="353"/>
      <c r="H246" s="179"/>
      <c r="I246" s="360"/>
      <c r="J246" s="392" t="str">
        <f t="shared" si="3"/>
        <v/>
      </c>
    </row>
    <row r="247" spans="1:10" x14ac:dyDescent="0.25">
      <c r="A247" s="374">
        <v>243</v>
      </c>
      <c r="B247" s="178"/>
      <c r="C247" s="179"/>
      <c r="D247" s="179"/>
      <c r="E247" s="180"/>
      <c r="F247" s="179"/>
      <c r="G247" s="353"/>
      <c r="H247" s="179"/>
      <c r="I247" s="360"/>
      <c r="J247" s="392" t="str">
        <f t="shared" si="3"/>
        <v/>
      </c>
    </row>
    <row r="248" spans="1:10" x14ac:dyDescent="0.25">
      <c r="A248" s="376">
        <v>244</v>
      </c>
      <c r="B248" s="178"/>
      <c r="C248" s="179"/>
      <c r="D248" s="179"/>
      <c r="E248" s="180"/>
      <c r="F248" s="179"/>
      <c r="G248" s="353"/>
      <c r="H248" s="179"/>
      <c r="I248" s="360"/>
      <c r="J248" s="392" t="str">
        <f t="shared" si="3"/>
        <v/>
      </c>
    </row>
    <row r="249" spans="1:10" x14ac:dyDescent="0.25">
      <c r="A249" s="374">
        <v>245</v>
      </c>
      <c r="B249" s="178"/>
      <c r="C249" s="179"/>
      <c r="D249" s="179"/>
      <c r="E249" s="180"/>
      <c r="F249" s="179"/>
      <c r="G249" s="353"/>
      <c r="H249" s="179"/>
      <c r="I249" s="360"/>
      <c r="J249" s="392" t="str">
        <f t="shared" si="3"/>
        <v/>
      </c>
    </row>
    <row r="250" spans="1:10" x14ac:dyDescent="0.25">
      <c r="A250" s="374">
        <v>246</v>
      </c>
      <c r="B250" s="178"/>
      <c r="C250" s="179"/>
      <c r="D250" s="179"/>
      <c r="E250" s="180"/>
      <c r="F250" s="179"/>
      <c r="G250" s="353"/>
      <c r="H250" s="179"/>
      <c r="I250" s="360"/>
      <c r="J250" s="392" t="str">
        <f t="shared" si="3"/>
        <v/>
      </c>
    </row>
    <row r="251" spans="1:10" x14ac:dyDescent="0.25">
      <c r="A251" s="374">
        <v>247</v>
      </c>
      <c r="B251" s="178"/>
      <c r="C251" s="179"/>
      <c r="D251" s="179"/>
      <c r="E251" s="180"/>
      <c r="F251" s="179"/>
      <c r="G251" s="353"/>
      <c r="H251" s="179"/>
      <c r="I251" s="360"/>
      <c r="J251" s="392" t="str">
        <f t="shared" si="3"/>
        <v/>
      </c>
    </row>
    <row r="252" spans="1:10" x14ac:dyDescent="0.25">
      <c r="A252" s="374">
        <v>248</v>
      </c>
      <c r="B252" s="178"/>
      <c r="C252" s="179"/>
      <c r="D252" s="179"/>
      <c r="E252" s="180"/>
      <c r="F252" s="179"/>
      <c r="G252" s="353"/>
      <c r="H252" s="179"/>
      <c r="I252" s="360"/>
      <c r="J252" s="392" t="str">
        <f t="shared" si="3"/>
        <v/>
      </c>
    </row>
    <row r="253" spans="1:10" x14ac:dyDescent="0.25">
      <c r="A253" s="374">
        <v>249</v>
      </c>
      <c r="B253" s="178"/>
      <c r="C253" s="179"/>
      <c r="D253" s="179"/>
      <c r="E253" s="180"/>
      <c r="F253" s="179"/>
      <c r="G253" s="353"/>
      <c r="H253" s="179"/>
      <c r="I253" s="360"/>
      <c r="J253" s="392" t="str">
        <f t="shared" si="3"/>
        <v/>
      </c>
    </row>
    <row r="254" spans="1:10" x14ac:dyDescent="0.25">
      <c r="A254" s="374">
        <v>250</v>
      </c>
      <c r="B254" s="178"/>
      <c r="C254" s="179"/>
      <c r="D254" s="179"/>
      <c r="E254" s="180"/>
      <c r="F254" s="357"/>
      <c r="G254" s="353"/>
      <c r="H254" s="179"/>
      <c r="I254" s="360"/>
      <c r="J254" s="392" t="str">
        <f t="shared" si="3"/>
        <v/>
      </c>
    </row>
    <row r="255" spans="1:10" x14ac:dyDescent="0.25">
      <c r="A255" s="374">
        <v>251</v>
      </c>
      <c r="B255" s="178"/>
      <c r="C255" s="179"/>
      <c r="D255" s="179"/>
      <c r="E255" s="181"/>
      <c r="F255" s="357"/>
      <c r="G255" s="358"/>
      <c r="H255" s="179"/>
      <c r="I255" s="360"/>
      <c r="J255" s="392" t="str">
        <f t="shared" si="3"/>
        <v/>
      </c>
    </row>
    <row r="256" spans="1:10" x14ac:dyDescent="0.25">
      <c r="A256" s="374">
        <v>252</v>
      </c>
      <c r="B256" s="178"/>
      <c r="C256" s="179"/>
      <c r="D256" s="179"/>
      <c r="E256" s="182"/>
      <c r="F256" s="375"/>
      <c r="G256" s="375"/>
      <c r="H256" s="179"/>
      <c r="I256" s="360"/>
      <c r="J256" s="392" t="str">
        <f t="shared" si="3"/>
        <v/>
      </c>
    </row>
    <row r="257" spans="1:10" x14ac:dyDescent="0.25">
      <c r="A257" s="376">
        <v>253</v>
      </c>
      <c r="B257" s="178"/>
      <c r="C257" s="179"/>
      <c r="D257" s="179"/>
      <c r="E257" s="182"/>
      <c r="F257" s="375"/>
      <c r="G257" s="359"/>
      <c r="H257" s="179"/>
      <c r="I257" s="360"/>
      <c r="J257" s="392" t="str">
        <f t="shared" si="3"/>
        <v/>
      </c>
    </row>
    <row r="258" spans="1:10" x14ac:dyDescent="0.25">
      <c r="A258" s="374">
        <v>254</v>
      </c>
      <c r="B258" s="178"/>
      <c r="C258" s="179"/>
      <c r="D258" s="179"/>
      <c r="E258" s="181"/>
      <c r="F258" s="357"/>
      <c r="G258" s="358"/>
      <c r="H258" s="179"/>
      <c r="I258" s="360"/>
      <c r="J258" s="392" t="str">
        <f t="shared" si="3"/>
        <v/>
      </c>
    </row>
    <row r="259" spans="1:10" x14ac:dyDescent="0.25">
      <c r="A259" s="374">
        <v>255</v>
      </c>
      <c r="B259" s="178"/>
      <c r="C259" s="179"/>
      <c r="D259" s="179"/>
      <c r="E259" s="181"/>
      <c r="F259" s="357"/>
      <c r="G259" s="358"/>
      <c r="H259" s="179"/>
      <c r="I259" s="360"/>
      <c r="J259" s="392" t="str">
        <f t="shared" si="3"/>
        <v/>
      </c>
    </row>
    <row r="260" spans="1:10" x14ac:dyDescent="0.25">
      <c r="A260" s="374">
        <v>256</v>
      </c>
      <c r="B260" s="178"/>
      <c r="C260" s="179"/>
      <c r="D260" s="179"/>
      <c r="E260" s="180"/>
      <c r="F260" s="357"/>
      <c r="G260" s="353"/>
      <c r="H260" s="179"/>
      <c r="I260" s="360"/>
      <c r="J260" s="392" t="str">
        <f t="shared" si="3"/>
        <v/>
      </c>
    </row>
    <row r="261" spans="1:10" x14ac:dyDescent="0.25">
      <c r="A261" s="374">
        <v>257</v>
      </c>
      <c r="B261" s="178"/>
      <c r="C261" s="179"/>
      <c r="D261" s="179"/>
      <c r="E261" s="180"/>
      <c r="F261" s="357"/>
      <c r="G261" s="353"/>
      <c r="H261" s="179"/>
      <c r="I261" s="360"/>
      <c r="J261" s="392" t="str">
        <f t="shared" si="3"/>
        <v/>
      </c>
    </row>
    <row r="262" spans="1:10" x14ac:dyDescent="0.25">
      <c r="A262" s="374">
        <v>258</v>
      </c>
      <c r="B262" s="178"/>
      <c r="C262" s="179"/>
      <c r="D262" s="179"/>
      <c r="E262" s="180"/>
      <c r="F262" s="357"/>
      <c r="G262" s="353"/>
      <c r="H262" s="179"/>
      <c r="I262" s="360"/>
      <c r="J262" s="392" t="str">
        <f t="shared" ref="J262:J325" si="4">IF(I262="","",IF(LEN(I262)&gt;14,IF(ISBLANK(I262),"",I262),REPLACE(REPLACE(I262,1,3,"XXX"),13,2,"XX")))</f>
        <v/>
      </c>
    </row>
    <row r="263" spans="1:10" x14ac:dyDescent="0.25">
      <c r="A263" s="374">
        <v>259</v>
      </c>
      <c r="B263" s="178"/>
      <c r="C263" s="179"/>
      <c r="D263" s="179"/>
      <c r="E263" s="181"/>
      <c r="F263" s="357"/>
      <c r="G263" s="358"/>
      <c r="H263" s="179"/>
      <c r="I263" s="360"/>
      <c r="J263" s="392" t="str">
        <f t="shared" si="4"/>
        <v/>
      </c>
    </row>
    <row r="264" spans="1:10" x14ac:dyDescent="0.25">
      <c r="A264" s="374">
        <v>260</v>
      </c>
      <c r="B264" s="178"/>
      <c r="C264" s="179"/>
      <c r="D264" s="179"/>
      <c r="E264" s="180"/>
      <c r="F264" s="357"/>
      <c r="G264" s="353"/>
      <c r="H264" s="179"/>
      <c r="I264" s="360"/>
      <c r="J264" s="392" t="str">
        <f t="shared" si="4"/>
        <v/>
      </c>
    </row>
    <row r="265" spans="1:10" x14ac:dyDescent="0.25">
      <c r="A265" s="374">
        <v>261</v>
      </c>
      <c r="B265" s="178"/>
      <c r="C265" s="179"/>
      <c r="D265" s="179"/>
      <c r="E265" s="180"/>
      <c r="F265" s="357"/>
      <c r="G265" s="353"/>
      <c r="H265" s="179"/>
      <c r="I265" s="360"/>
      <c r="J265" s="392" t="str">
        <f t="shared" si="4"/>
        <v/>
      </c>
    </row>
    <row r="266" spans="1:10" x14ac:dyDescent="0.25">
      <c r="A266" s="376">
        <v>262</v>
      </c>
      <c r="B266" s="178"/>
      <c r="C266" s="179"/>
      <c r="D266" s="179"/>
      <c r="E266" s="181"/>
      <c r="F266" s="357"/>
      <c r="G266" s="353"/>
      <c r="H266" s="179"/>
      <c r="I266" s="360"/>
      <c r="J266" s="392" t="str">
        <f t="shared" si="4"/>
        <v/>
      </c>
    </row>
    <row r="267" spans="1:10" x14ac:dyDescent="0.25">
      <c r="A267" s="374">
        <v>263</v>
      </c>
      <c r="B267" s="178"/>
      <c r="C267" s="179"/>
      <c r="D267" s="179"/>
      <c r="E267" s="180"/>
      <c r="F267" s="357"/>
      <c r="G267" s="353"/>
      <c r="H267" s="179"/>
      <c r="I267" s="360"/>
      <c r="J267" s="392" t="str">
        <f t="shared" si="4"/>
        <v/>
      </c>
    </row>
    <row r="268" spans="1:10" x14ac:dyDescent="0.25">
      <c r="A268" s="374">
        <v>264</v>
      </c>
      <c r="B268" s="178"/>
      <c r="C268" s="179"/>
      <c r="D268" s="179"/>
      <c r="E268" s="181"/>
      <c r="F268" s="357"/>
      <c r="G268" s="353"/>
      <c r="H268" s="179"/>
      <c r="I268" s="360"/>
      <c r="J268" s="392" t="str">
        <f t="shared" si="4"/>
        <v/>
      </c>
    </row>
    <row r="269" spans="1:10" x14ac:dyDescent="0.25">
      <c r="A269" s="374">
        <v>265</v>
      </c>
      <c r="B269" s="178"/>
      <c r="C269" s="179"/>
      <c r="D269" s="179"/>
      <c r="E269" s="180"/>
      <c r="F269" s="179"/>
      <c r="G269" s="353"/>
      <c r="H269" s="179"/>
      <c r="I269" s="360"/>
      <c r="J269" s="392" t="str">
        <f t="shared" si="4"/>
        <v/>
      </c>
    </row>
    <row r="270" spans="1:10" x14ac:dyDescent="0.25">
      <c r="A270" s="374">
        <v>266</v>
      </c>
      <c r="B270" s="178"/>
      <c r="C270" s="179"/>
      <c r="D270" s="179"/>
      <c r="E270" s="181"/>
      <c r="F270" s="377"/>
      <c r="G270" s="353"/>
      <c r="H270" s="179"/>
      <c r="I270" s="360"/>
      <c r="J270" s="392" t="str">
        <f t="shared" si="4"/>
        <v/>
      </c>
    </row>
    <row r="271" spans="1:10" x14ac:dyDescent="0.25">
      <c r="A271" s="374">
        <v>267</v>
      </c>
      <c r="B271" s="178"/>
      <c r="C271" s="179"/>
      <c r="D271" s="179"/>
      <c r="E271" s="180"/>
      <c r="F271" s="179"/>
      <c r="G271" s="353"/>
      <c r="H271" s="179"/>
      <c r="I271" s="360"/>
      <c r="J271" s="392" t="str">
        <f t="shared" si="4"/>
        <v/>
      </c>
    </row>
    <row r="272" spans="1:10" x14ac:dyDescent="0.25">
      <c r="A272" s="374">
        <v>268</v>
      </c>
      <c r="B272" s="178"/>
      <c r="C272" s="179"/>
      <c r="D272" s="179"/>
      <c r="E272" s="181"/>
      <c r="F272" s="357"/>
      <c r="G272" s="358"/>
      <c r="H272" s="179"/>
      <c r="I272" s="360"/>
      <c r="J272" s="392" t="str">
        <f t="shared" si="4"/>
        <v/>
      </c>
    </row>
    <row r="273" spans="1:10" x14ac:dyDescent="0.25">
      <c r="A273" s="374">
        <v>269</v>
      </c>
      <c r="B273" s="178"/>
      <c r="C273" s="179"/>
      <c r="D273" s="179"/>
      <c r="E273" s="181"/>
      <c r="F273" s="357"/>
      <c r="G273" s="358"/>
      <c r="H273" s="179"/>
      <c r="I273" s="360"/>
      <c r="J273" s="392" t="str">
        <f t="shared" si="4"/>
        <v/>
      </c>
    </row>
    <row r="274" spans="1:10" x14ac:dyDescent="0.25">
      <c r="A274" s="374">
        <v>270</v>
      </c>
      <c r="B274" s="178"/>
      <c r="C274" s="179"/>
      <c r="D274" s="179"/>
      <c r="E274" s="180"/>
      <c r="F274" s="357"/>
      <c r="G274" s="353"/>
      <c r="H274" s="179"/>
      <c r="I274" s="360"/>
      <c r="J274" s="392" t="str">
        <f t="shared" si="4"/>
        <v/>
      </c>
    </row>
    <row r="275" spans="1:10" x14ac:dyDescent="0.25">
      <c r="A275" s="376">
        <v>271</v>
      </c>
      <c r="B275" s="178"/>
      <c r="C275" s="179"/>
      <c r="D275" s="179"/>
      <c r="E275" s="180"/>
      <c r="F275" s="179"/>
      <c r="G275" s="353"/>
      <c r="H275" s="179"/>
      <c r="I275" s="360"/>
      <c r="J275" s="392" t="str">
        <f t="shared" si="4"/>
        <v/>
      </c>
    </row>
    <row r="276" spans="1:10" x14ac:dyDescent="0.25">
      <c r="A276" s="374">
        <v>272</v>
      </c>
      <c r="B276" s="178"/>
      <c r="C276" s="179"/>
      <c r="D276" s="179"/>
      <c r="E276" s="181"/>
      <c r="F276" s="357"/>
      <c r="G276" s="353"/>
      <c r="H276" s="179"/>
      <c r="I276" s="360"/>
      <c r="J276" s="392" t="str">
        <f t="shared" si="4"/>
        <v/>
      </c>
    </row>
    <row r="277" spans="1:10" x14ac:dyDescent="0.25">
      <c r="A277" s="374">
        <v>273</v>
      </c>
      <c r="B277" s="178"/>
      <c r="C277" s="179"/>
      <c r="D277" s="179"/>
      <c r="E277" s="180"/>
      <c r="F277" s="357"/>
      <c r="G277" s="353"/>
      <c r="H277" s="179"/>
      <c r="I277" s="360"/>
      <c r="J277" s="392" t="str">
        <f t="shared" si="4"/>
        <v/>
      </c>
    </row>
    <row r="278" spans="1:10" x14ac:dyDescent="0.25">
      <c r="A278" s="374">
        <v>274</v>
      </c>
      <c r="B278" s="178"/>
      <c r="C278" s="179"/>
      <c r="D278" s="179"/>
      <c r="E278" s="180"/>
      <c r="F278" s="357"/>
      <c r="G278" s="353"/>
      <c r="H278" s="179"/>
      <c r="I278" s="360"/>
      <c r="J278" s="392" t="str">
        <f t="shared" si="4"/>
        <v/>
      </c>
    </row>
    <row r="279" spans="1:10" x14ac:dyDescent="0.25">
      <c r="A279" s="374">
        <v>275</v>
      </c>
      <c r="B279" s="178"/>
      <c r="C279" s="179"/>
      <c r="D279" s="179"/>
      <c r="E279" s="180"/>
      <c r="F279" s="357"/>
      <c r="G279" s="353"/>
      <c r="H279" s="179"/>
      <c r="I279" s="360"/>
      <c r="J279" s="392" t="str">
        <f t="shared" si="4"/>
        <v/>
      </c>
    </row>
    <row r="280" spans="1:10" x14ac:dyDescent="0.25">
      <c r="A280" s="374">
        <v>276</v>
      </c>
      <c r="B280" s="178"/>
      <c r="C280" s="179"/>
      <c r="D280" s="179"/>
      <c r="E280" s="180"/>
      <c r="F280" s="353"/>
      <c r="G280" s="353"/>
      <c r="H280" s="179"/>
      <c r="I280" s="360"/>
      <c r="J280" s="392" t="str">
        <f t="shared" si="4"/>
        <v/>
      </c>
    </row>
    <row r="281" spans="1:10" x14ac:dyDescent="0.25">
      <c r="A281" s="374">
        <v>277</v>
      </c>
      <c r="B281" s="178"/>
      <c r="C281" s="179"/>
      <c r="D281" s="179"/>
      <c r="E281" s="180"/>
      <c r="F281" s="353"/>
      <c r="G281" s="353"/>
      <c r="H281" s="179"/>
      <c r="I281" s="360"/>
      <c r="J281" s="392" t="str">
        <f t="shared" si="4"/>
        <v/>
      </c>
    </row>
    <row r="282" spans="1:10" x14ac:dyDescent="0.25">
      <c r="A282" s="374">
        <v>278</v>
      </c>
      <c r="B282" s="178"/>
      <c r="C282" s="179"/>
      <c r="D282" s="179"/>
      <c r="E282" s="180"/>
      <c r="F282" s="357"/>
      <c r="G282" s="353"/>
      <c r="H282" s="179"/>
      <c r="I282" s="360"/>
      <c r="J282" s="392" t="str">
        <f t="shared" si="4"/>
        <v/>
      </c>
    </row>
    <row r="283" spans="1:10" x14ac:dyDescent="0.25">
      <c r="A283" s="374">
        <v>279</v>
      </c>
      <c r="B283" s="178"/>
      <c r="C283" s="179"/>
      <c r="D283" s="179"/>
      <c r="E283" s="180"/>
      <c r="F283" s="357"/>
      <c r="G283" s="353"/>
      <c r="H283" s="179"/>
      <c r="I283" s="360"/>
      <c r="J283" s="392" t="str">
        <f t="shared" si="4"/>
        <v/>
      </c>
    </row>
    <row r="284" spans="1:10" x14ac:dyDescent="0.25">
      <c r="A284" s="376">
        <v>280</v>
      </c>
      <c r="B284" s="178"/>
      <c r="C284" s="179"/>
      <c r="D284" s="179"/>
      <c r="E284" s="183"/>
      <c r="F284" s="377"/>
      <c r="G284" s="378"/>
      <c r="H284" s="179"/>
      <c r="I284" s="360"/>
      <c r="J284" s="392" t="str">
        <f t="shared" si="4"/>
        <v/>
      </c>
    </row>
    <row r="285" spans="1:10" x14ac:dyDescent="0.25">
      <c r="A285" s="374">
        <v>281</v>
      </c>
      <c r="B285" s="178"/>
      <c r="C285" s="179"/>
      <c r="D285" s="179"/>
      <c r="E285" s="180"/>
      <c r="F285" s="357"/>
      <c r="G285" s="353"/>
      <c r="H285" s="179"/>
      <c r="I285" s="360"/>
      <c r="J285" s="392" t="str">
        <f t="shared" si="4"/>
        <v/>
      </c>
    </row>
    <row r="286" spans="1:10" x14ac:dyDescent="0.25">
      <c r="A286" s="374">
        <v>282</v>
      </c>
      <c r="B286" s="178"/>
      <c r="C286" s="179"/>
      <c r="D286" s="179"/>
      <c r="E286" s="181"/>
      <c r="F286" s="357"/>
      <c r="G286" s="353"/>
      <c r="H286" s="179"/>
      <c r="I286" s="360"/>
      <c r="J286" s="392" t="str">
        <f t="shared" si="4"/>
        <v/>
      </c>
    </row>
    <row r="287" spans="1:10" x14ac:dyDescent="0.25">
      <c r="A287" s="374">
        <v>283</v>
      </c>
      <c r="B287" s="178"/>
      <c r="C287" s="179"/>
      <c r="D287" s="179"/>
      <c r="E287" s="181"/>
      <c r="F287" s="357"/>
      <c r="G287" s="358"/>
      <c r="H287" s="179"/>
      <c r="I287" s="360"/>
      <c r="J287" s="392" t="str">
        <f t="shared" si="4"/>
        <v/>
      </c>
    </row>
    <row r="288" spans="1:10" x14ac:dyDescent="0.25">
      <c r="A288" s="374">
        <v>284</v>
      </c>
      <c r="B288" s="178"/>
      <c r="C288" s="179"/>
      <c r="D288" s="179"/>
      <c r="E288" s="181"/>
      <c r="F288" s="357"/>
      <c r="G288" s="358"/>
      <c r="H288" s="179"/>
      <c r="I288" s="360"/>
      <c r="J288" s="392" t="str">
        <f t="shared" si="4"/>
        <v/>
      </c>
    </row>
    <row r="289" spans="1:10" x14ac:dyDescent="0.25">
      <c r="A289" s="374">
        <v>285</v>
      </c>
      <c r="B289" s="178"/>
      <c r="C289" s="179"/>
      <c r="D289" s="179"/>
      <c r="E289" s="181"/>
      <c r="F289" s="179"/>
      <c r="G289" s="358"/>
      <c r="H289" s="179"/>
      <c r="I289" s="360"/>
      <c r="J289" s="392" t="str">
        <f t="shared" si="4"/>
        <v/>
      </c>
    </row>
    <row r="290" spans="1:10" x14ac:dyDescent="0.25">
      <c r="A290" s="374">
        <v>286</v>
      </c>
      <c r="B290" s="178"/>
      <c r="C290" s="179"/>
      <c r="D290" s="179"/>
      <c r="E290" s="183"/>
      <c r="F290" s="377"/>
      <c r="G290" s="378"/>
      <c r="H290" s="179"/>
      <c r="I290" s="360"/>
      <c r="J290" s="392" t="str">
        <f t="shared" si="4"/>
        <v/>
      </c>
    </row>
    <row r="291" spans="1:10" x14ac:dyDescent="0.25">
      <c r="A291" s="374">
        <v>287</v>
      </c>
      <c r="B291" s="178"/>
      <c r="C291" s="179"/>
      <c r="D291" s="179"/>
      <c r="E291" s="183"/>
      <c r="F291" s="377"/>
      <c r="G291" s="378"/>
      <c r="H291" s="179"/>
      <c r="I291" s="360"/>
      <c r="J291" s="392" t="str">
        <f t="shared" si="4"/>
        <v/>
      </c>
    </row>
    <row r="292" spans="1:10" x14ac:dyDescent="0.25">
      <c r="A292" s="374">
        <v>288</v>
      </c>
      <c r="B292" s="178"/>
      <c r="C292" s="179"/>
      <c r="D292" s="179"/>
      <c r="E292" s="183"/>
      <c r="F292" s="377"/>
      <c r="G292" s="378"/>
      <c r="H292" s="179"/>
      <c r="I292" s="360"/>
      <c r="J292" s="392" t="str">
        <f t="shared" si="4"/>
        <v/>
      </c>
    </row>
    <row r="293" spans="1:10" x14ac:dyDescent="0.25">
      <c r="A293" s="376">
        <v>289</v>
      </c>
      <c r="B293" s="178"/>
      <c r="C293" s="179"/>
      <c r="D293" s="179"/>
      <c r="E293" s="183"/>
      <c r="F293" s="377"/>
      <c r="G293" s="378"/>
      <c r="H293" s="179"/>
      <c r="I293" s="360"/>
      <c r="J293" s="392" t="str">
        <f t="shared" si="4"/>
        <v/>
      </c>
    </row>
    <row r="294" spans="1:10" x14ac:dyDescent="0.25">
      <c r="A294" s="374">
        <v>290</v>
      </c>
      <c r="B294" s="178"/>
      <c r="C294" s="179"/>
      <c r="D294" s="179"/>
      <c r="E294" s="183"/>
      <c r="F294" s="377"/>
      <c r="G294" s="378"/>
      <c r="H294" s="179"/>
      <c r="I294" s="360"/>
      <c r="J294" s="392" t="str">
        <f t="shared" si="4"/>
        <v/>
      </c>
    </row>
    <row r="295" spans="1:10" x14ac:dyDescent="0.25">
      <c r="A295" s="374">
        <v>291</v>
      </c>
      <c r="B295" s="178"/>
      <c r="C295" s="179"/>
      <c r="D295" s="179"/>
      <c r="E295" s="180"/>
      <c r="F295" s="179"/>
      <c r="G295" s="353"/>
      <c r="H295" s="179"/>
      <c r="I295" s="360"/>
      <c r="J295" s="392" t="str">
        <f t="shared" si="4"/>
        <v/>
      </c>
    </row>
    <row r="296" spans="1:10" x14ac:dyDescent="0.25">
      <c r="A296" s="374">
        <v>292</v>
      </c>
      <c r="B296" s="178"/>
      <c r="C296" s="179"/>
      <c r="D296" s="179"/>
      <c r="E296" s="180"/>
      <c r="F296" s="179"/>
      <c r="G296" s="353"/>
      <c r="H296" s="179"/>
      <c r="I296" s="360"/>
      <c r="J296" s="392" t="str">
        <f t="shared" si="4"/>
        <v/>
      </c>
    </row>
    <row r="297" spans="1:10" x14ac:dyDescent="0.25">
      <c r="A297" s="374">
        <v>293</v>
      </c>
      <c r="B297" s="178"/>
      <c r="C297" s="179"/>
      <c r="D297" s="179"/>
      <c r="E297" s="183"/>
      <c r="F297" s="377"/>
      <c r="G297" s="378"/>
      <c r="H297" s="179"/>
      <c r="I297" s="360"/>
      <c r="J297" s="392" t="str">
        <f t="shared" si="4"/>
        <v/>
      </c>
    </row>
    <row r="298" spans="1:10" x14ac:dyDescent="0.25">
      <c r="A298" s="374">
        <v>294</v>
      </c>
      <c r="B298" s="178"/>
      <c r="C298" s="179"/>
      <c r="D298" s="179"/>
      <c r="E298" s="180"/>
      <c r="F298" s="179"/>
      <c r="G298" s="353"/>
      <c r="H298" s="179"/>
      <c r="I298" s="360"/>
      <c r="J298" s="392" t="str">
        <f t="shared" si="4"/>
        <v/>
      </c>
    </row>
    <row r="299" spans="1:10" x14ac:dyDescent="0.25">
      <c r="A299" s="374">
        <v>295</v>
      </c>
      <c r="B299" s="178"/>
      <c r="C299" s="179"/>
      <c r="D299" s="179"/>
      <c r="E299" s="180"/>
      <c r="F299" s="179"/>
      <c r="G299" s="353"/>
      <c r="H299" s="179"/>
      <c r="I299" s="360"/>
      <c r="J299" s="392" t="str">
        <f t="shared" si="4"/>
        <v/>
      </c>
    </row>
    <row r="300" spans="1:10" x14ac:dyDescent="0.25">
      <c r="A300" s="374">
        <v>296</v>
      </c>
      <c r="B300" s="178"/>
      <c r="C300" s="179"/>
      <c r="D300" s="179"/>
      <c r="E300" s="180"/>
      <c r="F300" s="179"/>
      <c r="G300" s="353"/>
      <c r="H300" s="179"/>
      <c r="I300" s="360"/>
      <c r="J300" s="392" t="str">
        <f t="shared" si="4"/>
        <v/>
      </c>
    </row>
    <row r="301" spans="1:10" x14ac:dyDescent="0.25">
      <c r="A301" s="374">
        <v>297</v>
      </c>
      <c r="B301" s="178"/>
      <c r="C301" s="179"/>
      <c r="D301" s="179"/>
      <c r="E301" s="180"/>
      <c r="F301" s="179"/>
      <c r="G301" s="353"/>
      <c r="H301" s="179"/>
      <c r="I301" s="360"/>
      <c r="J301" s="392" t="str">
        <f t="shared" si="4"/>
        <v/>
      </c>
    </row>
    <row r="302" spans="1:10" x14ac:dyDescent="0.25">
      <c r="A302" s="376">
        <v>298</v>
      </c>
      <c r="B302" s="178"/>
      <c r="C302" s="179"/>
      <c r="D302" s="179"/>
      <c r="E302" s="180"/>
      <c r="F302" s="179"/>
      <c r="G302" s="353"/>
      <c r="H302" s="179"/>
      <c r="I302" s="360"/>
      <c r="J302" s="392" t="str">
        <f t="shared" si="4"/>
        <v/>
      </c>
    </row>
    <row r="303" spans="1:10" x14ac:dyDescent="0.25">
      <c r="A303" s="374">
        <v>299</v>
      </c>
      <c r="B303" s="178"/>
      <c r="C303" s="179"/>
      <c r="D303" s="179"/>
      <c r="E303" s="180"/>
      <c r="F303" s="179"/>
      <c r="G303" s="353"/>
      <c r="H303" s="179"/>
      <c r="I303" s="360"/>
      <c r="J303" s="392" t="str">
        <f t="shared" si="4"/>
        <v/>
      </c>
    </row>
    <row r="304" spans="1:10" x14ac:dyDescent="0.25">
      <c r="A304" s="374">
        <v>300</v>
      </c>
      <c r="B304" s="178"/>
      <c r="C304" s="179"/>
      <c r="D304" s="179"/>
      <c r="E304" s="180"/>
      <c r="F304" s="179"/>
      <c r="G304" s="353"/>
      <c r="H304" s="179"/>
      <c r="I304" s="360"/>
      <c r="J304" s="392" t="str">
        <f t="shared" si="4"/>
        <v/>
      </c>
    </row>
    <row r="305" spans="1:10" x14ac:dyDescent="0.25">
      <c r="A305" s="374">
        <v>301</v>
      </c>
      <c r="B305" s="178"/>
      <c r="C305" s="179"/>
      <c r="D305" s="179"/>
      <c r="E305" s="180"/>
      <c r="F305" s="179"/>
      <c r="G305" s="353"/>
      <c r="H305" s="179"/>
      <c r="I305" s="360"/>
      <c r="J305" s="392" t="str">
        <f t="shared" si="4"/>
        <v/>
      </c>
    </row>
    <row r="306" spans="1:10" x14ac:dyDescent="0.25">
      <c r="A306" s="374">
        <v>302</v>
      </c>
      <c r="B306" s="178"/>
      <c r="C306" s="179"/>
      <c r="D306" s="179"/>
      <c r="E306" s="180"/>
      <c r="F306" s="179"/>
      <c r="G306" s="353"/>
      <c r="H306" s="179"/>
      <c r="I306" s="360"/>
      <c r="J306" s="392" t="str">
        <f t="shared" si="4"/>
        <v/>
      </c>
    </row>
    <row r="307" spans="1:10" x14ac:dyDescent="0.25">
      <c r="A307" s="374">
        <v>303</v>
      </c>
      <c r="B307" s="178"/>
      <c r="C307" s="179"/>
      <c r="D307" s="179"/>
      <c r="E307" s="180"/>
      <c r="F307" s="179"/>
      <c r="G307" s="353"/>
      <c r="H307" s="179"/>
      <c r="I307" s="360"/>
      <c r="J307" s="392" t="str">
        <f t="shared" si="4"/>
        <v/>
      </c>
    </row>
    <row r="308" spans="1:10" x14ac:dyDescent="0.25">
      <c r="A308" s="374">
        <v>304</v>
      </c>
      <c r="B308" s="178"/>
      <c r="C308" s="179"/>
      <c r="D308" s="179"/>
      <c r="E308" s="180"/>
      <c r="F308" s="179"/>
      <c r="G308" s="353"/>
      <c r="H308" s="179"/>
      <c r="I308" s="360"/>
      <c r="J308" s="392" t="str">
        <f t="shared" si="4"/>
        <v/>
      </c>
    </row>
    <row r="309" spans="1:10" x14ac:dyDescent="0.25">
      <c r="A309" s="374">
        <v>305</v>
      </c>
      <c r="B309" s="178"/>
      <c r="C309" s="179"/>
      <c r="D309" s="179"/>
      <c r="E309" s="180"/>
      <c r="F309" s="179"/>
      <c r="G309" s="353"/>
      <c r="H309" s="179"/>
      <c r="I309" s="360"/>
      <c r="J309" s="392" t="str">
        <f t="shared" si="4"/>
        <v/>
      </c>
    </row>
    <row r="310" spans="1:10" x14ac:dyDescent="0.25">
      <c r="A310" s="374">
        <v>306</v>
      </c>
      <c r="B310" s="178"/>
      <c r="C310" s="179"/>
      <c r="D310" s="179"/>
      <c r="E310" s="180"/>
      <c r="F310" s="179"/>
      <c r="G310" s="353"/>
      <c r="H310" s="179"/>
      <c r="I310" s="360"/>
      <c r="J310" s="392" t="str">
        <f t="shared" si="4"/>
        <v/>
      </c>
    </row>
    <row r="311" spans="1:10" x14ac:dyDescent="0.25">
      <c r="A311" s="376">
        <v>307</v>
      </c>
      <c r="B311" s="178"/>
      <c r="C311" s="179"/>
      <c r="D311" s="179"/>
      <c r="E311" s="180"/>
      <c r="F311" s="179"/>
      <c r="G311" s="353"/>
      <c r="H311" s="179"/>
      <c r="I311" s="360"/>
      <c r="J311" s="392" t="str">
        <f t="shared" si="4"/>
        <v/>
      </c>
    </row>
    <row r="312" spans="1:10" x14ac:dyDescent="0.25">
      <c r="A312" s="374">
        <v>308</v>
      </c>
      <c r="B312" s="178"/>
      <c r="C312" s="179"/>
      <c r="D312" s="179"/>
      <c r="E312" s="180"/>
      <c r="F312" s="179"/>
      <c r="G312" s="353"/>
      <c r="H312" s="179"/>
      <c r="I312" s="360"/>
      <c r="J312" s="392" t="str">
        <f t="shared" si="4"/>
        <v/>
      </c>
    </row>
    <row r="313" spans="1:10" x14ac:dyDescent="0.25">
      <c r="A313" s="374">
        <v>309</v>
      </c>
      <c r="B313" s="178"/>
      <c r="C313" s="179"/>
      <c r="D313" s="179"/>
      <c r="E313" s="180"/>
      <c r="F313" s="179"/>
      <c r="G313" s="353"/>
      <c r="H313" s="179"/>
      <c r="I313" s="360"/>
      <c r="J313" s="392" t="str">
        <f t="shared" si="4"/>
        <v/>
      </c>
    </row>
    <row r="314" spans="1:10" x14ac:dyDescent="0.25">
      <c r="A314" s="374">
        <v>310</v>
      </c>
      <c r="B314" s="178"/>
      <c r="C314" s="179"/>
      <c r="D314" s="179"/>
      <c r="E314" s="180"/>
      <c r="F314" s="179"/>
      <c r="G314" s="353"/>
      <c r="H314" s="179"/>
      <c r="I314" s="360"/>
      <c r="J314" s="392" t="str">
        <f t="shared" si="4"/>
        <v/>
      </c>
    </row>
    <row r="315" spans="1:10" x14ac:dyDescent="0.25">
      <c r="A315" s="374">
        <v>311</v>
      </c>
      <c r="B315" s="178"/>
      <c r="C315" s="179"/>
      <c r="D315" s="179"/>
      <c r="E315" s="180"/>
      <c r="F315" s="179"/>
      <c r="G315" s="353"/>
      <c r="H315" s="179"/>
      <c r="I315" s="360"/>
      <c r="J315" s="392" t="str">
        <f t="shared" si="4"/>
        <v/>
      </c>
    </row>
    <row r="316" spans="1:10" x14ac:dyDescent="0.25">
      <c r="A316" s="374">
        <v>312</v>
      </c>
      <c r="B316" s="178"/>
      <c r="C316" s="179"/>
      <c r="D316" s="179"/>
      <c r="E316" s="180"/>
      <c r="F316" s="179"/>
      <c r="G316" s="353"/>
      <c r="H316" s="179"/>
      <c r="I316" s="360"/>
      <c r="J316" s="392" t="str">
        <f t="shared" si="4"/>
        <v/>
      </c>
    </row>
    <row r="317" spans="1:10" x14ac:dyDescent="0.25">
      <c r="A317" s="374">
        <v>313</v>
      </c>
      <c r="B317" s="178"/>
      <c r="C317" s="179"/>
      <c r="D317" s="179"/>
      <c r="E317" s="180"/>
      <c r="F317" s="179"/>
      <c r="G317" s="353"/>
      <c r="H317" s="179"/>
      <c r="I317" s="360"/>
      <c r="J317" s="392" t="str">
        <f t="shared" si="4"/>
        <v/>
      </c>
    </row>
    <row r="318" spans="1:10" x14ac:dyDescent="0.25">
      <c r="A318" s="374">
        <v>314</v>
      </c>
      <c r="B318" s="178"/>
      <c r="C318" s="179"/>
      <c r="D318" s="179"/>
      <c r="E318" s="180"/>
      <c r="F318" s="179"/>
      <c r="G318" s="353"/>
      <c r="H318" s="179"/>
      <c r="I318" s="360"/>
      <c r="J318" s="392" t="str">
        <f t="shared" si="4"/>
        <v/>
      </c>
    </row>
    <row r="319" spans="1:10" x14ac:dyDescent="0.25">
      <c r="A319" s="374">
        <v>315</v>
      </c>
      <c r="B319" s="178"/>
      <c r="C319" s="179"/>
      <c r="D319" s="179"/>
      <c r="E319" s="180"/>
      <c r="F319" s="179"/>
      <c r="G319" s="353"/>
      <c r="H319" s="179"/>
      <c r="I319" s="360"/>
      <c r="J319" s="392" t="str">
        <f t="shared" si="4"/>
        <v/>
      </c>
    </row>
    <row r="320" spans="1:10" x14ac:dyDescent="0.25">
      <c r="A320" s="376">
        <v>316</v>
      </c>
      <c r="B320" s="178"/>
      <c r="C320" s="179"/>
      <c r="D320" s="179"/>
      <c r="E320" s="180"/>
      <c r="F320" s="179"/>
      <c r="G320" s="353"/>
      <c r="H320" s="179"/>
      <c r="I320" s="360"/>
      <c r="J320" s="392" t="str">
        <f t="shared" si="4"/>
        <v/>
      </c>
    </row>
    <row r="321" spans="1:10" x14ac:dyDescent="0.25">
      <c r="A321" s="374">
        <v>317</v>
      </c>
      <c r="B321" s="178"/>
      <c r="C321" s="179"/>
      <c r="D321" s="179"/>
      <c r="E321" s="180"/>
      <c r="F321" s="179"/>
      <c r="G321" s="353"/>
      <c r="H321" s="179"/>
      <c r="I321" s="360"/>
      <c r="J321" s="392" t="str">
        <f t="shared" si="4"/>
        <v/>
      </c>
    </row>
    <row r="322" spans="1:10" x14ac:dyDescent="0.25">
      <c r="A322" s="374">
        <v>318</v>
      </c>
      <c r="B322" s="178"/>
      <c r="C322" s="179"/>
      <c r="D322" s="179"/>
      <c r="E322" s="180"/>
      <c r="F322" s="179"/>
      <c r="G322" s="353"/>
      <c r="H322" s="179"/>
      <c r="I322" s="360"/>
      <c r="J322" s="392" t="str">
        <f t="shared" si="4"/>
        <v/>
      </c>
    </row>
    <row r="323" spans="1:10" x14ac:dyDescent="0.25">
      <c r="A323" s="374">
        <v>319</v>
      </c>
      <c r="B323" s="178"/>
      <c r="C323" s="179"/>
      <c r="D323" s="179"/>
      <c r="E323" s="180"/>
      <c r="F323" s="179"/>
      <c r="G323" s="353"/>
      <c r="H323" s="179"/>
      <c r="I323" s="360"/>
      <c r="J323" s="392" t="str">
        <f t="shared" si="4"/>
        <v/>
      </c>
    </row>
    <row r="324" spans="1:10" x14ac:dyDescent="0.25">
      <c r="A324" s="374">
        <v>320</v>
      </c>
      <c r="B324" s="178"/>
      <c r="C324" s="179"/>
      <c r="D324" s="179"/>
      <c r="E324" s="180"/>
      <c r="F324" s="179"/>
      <c r="G324" s="353"/>
      <c r="H324" s="179"/>
      <c r="I324" s="360"/>
      <c r="J324" s="392" t="str">
        <f t="shared" si="4"/>
        <v/>
      </c>
    </row>
    <row r="325" spans="1:10" x14ac:dyDescent="0.25">
      <c r="A325" s="374">
        <v>321</v>
      </c>
      <c r="B325" s="178"/>
      <c r="C325" s="179"/>
      <c r="D325" s="179"/>
      <c r="E325" s="180"/>
      <c r="F325" s="179"/>
      <c r="G325" s="353"/>
      <c r="H325" s="179"/>
      <c r="I325" s="360"/>
      <c r="J325" s="392" t="str">
        <f t="shared" si="4"/>
        <v/>
      </c>
    </row>
    <row r="326" spans="1:10" x14ac:dyDescent="0.25">
      <c r="A326" s="374">
        <v>322</v>
      </c>
      <c r="B326" s="178"/>
      <c r="C326" s="179"/>
      <c r="D326" s="179"/>
      <c r="E326" s="180"/>
      <c r="F326" s="179"/>
      <c r="G326" s="353"/>
      <c r="H326" s="179"/>
      <c r="I326" s="360"/>
      <c r="J326" s="392" t="str">
        <f t="shared" ref="J326:J389" si="5">IF(I326="","",IF(LEN(I326)&gt;14,IF(ISBLANK(I326),"",I326),REPLACE(REPLACE(I326,1,3,"XXX"),13,2,"XX")))</f>
        <v/>
      </c>
    </row>
    <row r="327" spans="1:10" x14ac:dyDescent="0.25">
      <c r="A327" s="374">
        <v>323</v>
      </c>
      <c r="B327" s="178"/>
      <c r="C327" s="179"/>
      <c r="D327" s="179"/>
      <c r="E327" s="180"/>
      <c r="F327" s="179"/>
      <c r="G327" s="353"/>
      <c r="H327" s="179"/>
      <c r="I327" s="360"/>
      <c r="J327" s="392" t="str">
        <f t="shared" si="5"/>
        <v/>
      </c>
    </row>
    <row r="328" spans="1:10" x14ac:dyDescent="0.25">
      <c r="A328" s="374">
        <v>324</v>
      </c>
      <c r="B328" s="178"/>
      <c r="C328" s="179"/>
      <c r="D328" s="179"/>
      <c r="E328" s="180"/>
      <c r="F328" s="179"/>
      <c r="G328" s="353"/>
      <c r="H328" s="179"/>
      <c r="I328" s="360"/>
      <c r="J328" s="392" t="str">
        <f t="shared" si="5"/>
        <v/>
      </c>
    </row>
    <row r="329" spans="1:10" x14ac:dyDescent="0.25">
      <c r="A329" s="376">
        <v>325</v>
      </c>
      <c r="B329" s="178"/>
      <c r="C329" s="179"/>
      <c r="D329" s="179"/>
      <c r="E329" s="180"/>
      <c r="F329" s="179"/>
      <c r="G329" s="353"/>
      <c r="H329" s="179"/>
      <c r="I329" s="360"/>
      <c r="J329" s="392" t="str">
        <f t="shared" si="5"/>
        <v/>
      </c>
    </row>
    <row r="330" spans="1:10" x14ac:dyDescent="0.25">
      <c r="A330" s="374">
        <v>326</v>
      </c>
      <c r="B330" s="178"/>
      <c r="C330" s="179"/>
      <c r="D330" s="179"/>
      <c r="E330" s="180"/>
      <c r="F330" s="179"/>
      <c r="G330" s="353"/>
      <c r="H330" s="179"/>
      <c r="I330" s="360"/>
      <c r="J330" s="392" t="str">
        <f t="shared" si="5"/>
        <v/>
      </c>
    </row>
    <row r="331" spans="1:10" x14ac:dyDescent="0.25">
      <c r="A331" s="374">
        <v>327</v>
      </c>
      <c r="B331" s="178"/>
      <c r="C331" s="179"/>
      <c r="D331" s="179"/>
      <c r="E331" s="180"/>
      <c r="F331" s="179"/>
      <c r="G331" s="353"/>
      <c r="H331" s="179"/>
      <c r="I331" s="360"/>
      <c r="J331" s="392" t="str">
        <f t="shared" si="5"/>
        <v/>
      </c>
    </row>
    <row r="332" spans="1:10" x14ac:dyDescent="0.25">
      <c r="A332" s="374">
        <v>328</v>
      </c>
      <c r="B332" s="178"/>
      <c r="C332" s="179"/>
      <c r="D332" s="179"/>
      <c r="E332" s="180"/>
      <c r="F332" s="179"/>
      <c r="G332" s="353"/>
      <c r="H332" s="179"/>
      <c r="I332" s="360"/>
      <c r="J332" s="392" t="str">
        <f t="shared" si="5"/>
        <v/>
      </c>
    </row>
    <row r="333" spans="1:10" x14ac:dyDescent="0.25">
      <c r="A333" s="374">
        <v>329</v>
      </c>
      <c r="B333" s="178"/>
      <c r="C333" s="179"/>
      <c r="D333" s="179"/>
      <c r="E333" s="180"/>
      <c r="F333" s="179"/>
      <c r="G333" s="353"/>
      <c r="H333" s="179"/>
      <c r="I333" s="360"/>
      <c r="J333" s="392" t="str">
        <f t="shared" si="5"/>
        <v/>
      </c>
    </row>
    <row r="334" spans="1:10" x14ac:dyDescent="0.25">
      <c r="A334" s="374">
        <v>330</v>
      </c>
      <c r="B334" s="178"/>
      <c r="C334" s="179"/>
      <c r="D334" s="179"/>
      <c r="E334" s="180"/>
      <c r="F334" s="179"/>
      <c r="G334" s="353"/>
      <c r="H334" s="179"/>
      <c r="I334" s="360"/>
      <c r="J334" s="392" t="str">
        <f t="shared" si="5"/>
        <v/>
      </c>
    </row>
    <row r="335" spans="1:10" x14ac:dyDescent="0.25">
      <c r="A335" s="374">
        <v>331</v>
      </c>
      <c r="B335" s="178"/>
      <c r="C335" s="179"/>
      <c r="D335" s="179"/>
      <c r="E335" s="180"/>
      <c r="F335" s="179"/>
      <c r="G335" s="353"/>
      <c r="H335" s="179"/>
      <c r="I335" s="360"/>
      <c r="J335" s="392" t="str">
        <f t="shared" si="5"/>
        <v/>
      </c>
    </row>
    <row r="336" spans="1:10" x14ac:dyDescent="0.25">
      <c r="A336" s="374">
        <v>332</v>
      </c>
      <c r="B336" s="178"/>
      <c r="C336" s="179"/>
      <c r="D336" s="179"/>
      <c r="E336" s="180"/>
      <c r="F336" s="179"/>
      <c r="G336" s="353"/>
      <c r="H336" s="179"/>
      <c r="I336" s="360"/>
      <c r="J336" s="392" t="str">
        <f t="shared" si="5"/>
        <v/>
      </c>
    </row>
    <row r="337" spans="1:10" x14ac:dyDescent="0.25">
      <c r="A337" s="374">
        <v>333</v>
      </c>
      <c r="B337" s="178"/>
      <c r="C337" s="179"/>
      <c r="D337" s="179"/>
      <c r="E337" s="180"/>
      <c r="F337" s="179"/>
      <c r="G337" s="353"/>
      <c r="H337" s="179"/>
      <c r="I337" s="360"/>
      <c r="J337" s="392" t="str">
        <f t="shared" si="5"/>
        <v/>
      </c>
    </row>
    <row r="338" spans="1:10" x14ac:dyDescent="0.25">
      <c r="A338" s="376">
        <v>334</v>
      </c>
      <c r="B338" s="178"/>
      <c r="C338" s="179"/>
      <c r="D338" s="179"/>
      <c r="E338" s="180"/>
      <c r="F338" s="179"/>
      <c r="G338" s="353"/>
      <c r="H338" s="179"/>
      <c r="I338" s="360"/>
      <c r="J338" s="392" t="str">
        <f t="shared" si="5"/>
        <v/>
      </c>
    </row>
    <row r="339" spans="1:10" x14ac:dyDescent="0.25">
      <c r="A339" s="374">
        <v>335</v>
      </c>
      <c r="B339" s="178"/>
      <c r="C339" s="179"/>
      <c r="D339" s="179"/>
      <c r="E339" s="180"/>
      <c r="F339" s="179"/>
      <c r="G339" s="353"/>
      <c r="H339" s="179"/>
      <c r="I339" s="360"/>
      <c r="J339" s="392" t="str">
        <f t="shared" si="5"/>
        <v/>
      </c>
    </row>
    <row r="340" spans="1:10" x14ac:dyDescent="0.25">
      <c r="A340" s="374">
        <v>336</v>
      </c>
      <c r="B340" s="178"/>
      <c r="C340" s="179"/>
      <c r="D340" s="179"/>
      <c r="E340" s="180"/>
      <c r="F340" s="179"/>
      <c r="G340" s="353"/>
      <c r="H340" s="179"/>
      <c r="I340" s="360"/>
      <c r="J340" s="392" t="str">
        <f t="shared" si="5"/>
        <v/>
      </c>
    </row>
    <row r="341" spans="1:10" x14ac:dyDescent="0.25">
      <c r="A341" s="374">
        <v>337</v>
      </c>
      <c r="B341" s="178"/>
      <c r="C341" s="179"/>
      <c r="D341" s="179"/>
      <c r="E341" s="180"/>
      <c r="F341" s="179"/>
      <c r="G341" s="353"/>
      <c r="H341" s="179"/>
      <c r="I341" s="360"/>
      <c r="J341" s="392" t="str">
        <f t="shared" si="5"/>
        <v/>
      </c>
    </row>
    <row r="342" spans="1:10" x14ac:dyDescent="0.25">
      <c r="A342" s="374">
        <v>338</v>
      </c>
      <c r="B342" s="178"/>
      <c r="C342" s="179"/>
      <c r="D342" s="179"/>
      <c r="E342" s="180"/>
      <c r="F342" s="179"/>
      <c r="G342" s="353"/>
      <c r="H342" s="179"/>
      <c r="I342" s="360"/>
      <c r="J342" s="392" t="str">
        <f t="shared" si="5"/>
        <v/>
      </c>
    </row>
    <row r="343" spans="1:10" x14ac:dyDescent="0.25">
      <c r="A343" s="374">
        <v>339</v>
      </c>
      <c r="B343" s="178"/>
      <c r="C343" s="179"/>
      <c r="D343" s="179"/>
      <c r="E343" s="180"/>
      <c r="F343" s="179"/>
      <c r="G343" s="353"/>
      <c r="H343" s="179"/>
      <c r="I343" s="360"/>
      <c r="J343" s="392" t="str">
        <f t="shared" si="5"/>
        <v/>
      </c>
    </row>
    <row r="344" spans="1:10" x14ac:dyDescent="0.25">
      <c r="A344" s="374">
        <v>340</v>
      </c>
      <c r="B344" s="178"/>
      <c r="C344" s="179"/>
      <c r="D344" s="179"/>
      <c r="E344" s="180"/>
      <c r="F344" s="179"/>
      <c r="G344" s="353"/>
      <c r="H344" s="179"/>
      <c r="I344" s="360"/>
      <c r="J344" s="392" t="str">
        <f t="shared" si="5"/>
        <v/>
      </c>
    </row>
    <row r="345" spans="1:10" x14ac:dyDescent="0.25">
      <c r="A345" s="374">
        <v>341</v>
      </c>
      <c r="B345" s="178"/>
      <c r="C345" s="179"/>
      <c r="D345" s="179"/>
      <c r="E345" s="180"/>
      <c r="F345" s="179"/>
      <c r="G345" s="353"/>
      <c r="H345" s="179"/>
      <c r="I345" s="360"/>
      <c r="J345" s="392" t="str">
        <f t="shared" si="5"/>
        <v/>
      </c>
    </row>
    <row r="346" spans="1:10" x14ac:dyDescent="0.25">
      <c r="A346" s="374">
        <v>342</v>
      </c>
      <c r="B346" s="178"/>
      <c r="C346" s="179"/>
      <c r="D346" s="179"/>
      <c r="E346" s="180"/>
      <c r="F346" s="179"/>
      <c r="G346" s="353"/>
      <c r="H346" s="179"/>
      <c r="I346" s="360"/>
      <c r="J346" s="392" t="str">
        <f t="shared" si="5"/>
        <v/>
      </c>
    </row>
    <row r="347" spans="1:10" x14ac:dyDescent="0.25">
      <c r="A347" s="376">
        <v>343</v>
      </c>
      <c r="B347" s="178"/>
      <c r="C347" s="179"/>
      <c r="D347" s="179"/>
      <c r="E347" s="180"/>
      <c r="F347" s="179"/>
      <c r="G347" s="353"/>
      <c r="H347" s="179"/>
      <c r="I347" s="360"/>
      <c r="J347" s="392" t="str">
        <f t="shared" si="5"/>
        <v/>
      </c>
    </row>
    <row r="348" spans="1:10" x14ac:dyDescent="0.25">
      <c r="A348" s="374">
        <v>344</v>
      </c>
      <c r="B348" s="178"/>
      <c r="C348" s="179"/>
      <c r="D348" s="179"/>
      <c r="E348" s="180"/>
      <c r="F348" s="179"/>
      <c r="G348" s="353"/>
      <c r="H348" s="179"/>
      <c r="I348" s="360"/>
      <c r="J348" s="392" t="str">
        <f t="shared" si="5"/>
        <v/>
      </c>
    </row>
    <row r="349" spans="1:10" x14ac:dyDescent="0.25">
      <c r="A349" s="374">
        <v>345</v>
      </c>
      <c r="B349" s="178"/>
      <c r="C349" s="179"/>
      <c r="D349" s="179"/>
      <c r="E349" s="180"/>
      <c r="F349" s="179"/>
      <c r="G349" s="353"/>
      <c r="H349" s="179"/>
      <c r="I349" s="360"/>
      <c r="J349" s="392" t="str">
        <f t="shared" si="5"/>
        <v/>
      </c>
    </row>
    <row r="350" spans="1:10" x14ac:dyDescent="0.25">
      <c r="A350" s="374">
        <v>346</v>
      </c>
      <c r="B350" s="178"/>
      <c r="C350" s="179"/>
      <c r="D350" s="179"/>
      <c r="E350" s="180"/>
      <c r="F350" s="179"/>
      <c r="G350" s="353"/>
      <c r="H350" s="179"/>
      <c r="I350" s="360"/>
      <c r="J350" s="392" t="str">
        <f t="shared" si="5"/>
        <v/>
      </c>
    </row>
    <row r="351" spans="1:10" x14ac:dyDescent="0.25">
      <c r="A351" s="374">
        <v>347</v>
      </c>
      <c r="B351" s="178"/>
      <c r="C351" s="179"/>
      <c r="D351" s="179"/>
      <c r="E351" s="180"/>
      <c r="F351" s="179"/>
      <c r="G351" s="353"/>
      <c r="H351" s="179"/>
      <c r="I351" s="360"/>
      <c r="J351" s="392" t="str">
        <f t="shared" si="5"/>
        <v/>
      </c>
    </row>
    <row r="352" spans="1:10" x14ac:dyDescent="0.25">
      <c r="A352" s="374">
        <v>348</v>
      </c>
      <c r="B352" s="178"/>
      <c r="C352" s="179"/>
      <c r="D352" s="179"/>
      <c r="E352" s="180"/>
      <c r="F352" s="179"/>
      <c r="G352" s="353"/>
      <c r="H352" s="179"/>
      <c r="I352" s="360"/>
      <c r="J352" s="392" t="str">
        <f t="shared" si="5"/>
        <v/>
      </c>
    </row>
    <row r="353" spans="1:10" x14ac:dyDescent="0.25">
      <c r="A353" s="374">
        <v>349</v>
      </c>
      <c r="B353" s="178"/>
      <c r="C353" s="179"/>
      <c r="D353" s="179"/>
      <c r="E353" s="180"/>
      <c r="F353" s="179"/>
      <c r="G353" s="353"/>
      <c r="H353" s="179"/>
      <c r="I353" s="360"/>
      <c r="J353" s="392" t="str">
        <f t="shared" si="5"/>
        <v/>
      </c>
    </row>
    <row r="354" spans="1:10" x14ac:dyDescent="0.25">
      <c r="A354" s="374">
        <v>350</v>
      </c>
      <c r="B354" s="178"/>
      <c r="C354" s="179"/>
      <c r="D354" s="179"/>
      <c r="E354" s="180"/>
      <c r="F354" s="179"/>
      <c r="G354" s="353"/>
      <c r="H354" s="179"/>
      <c r="I354" s="360"/>
      <c r="J354" s="392" t="str">
        <f t="shared" si="5"/>
        <v/>
      </c>
    </row>
    <row r="355" spans="1:10" x14ac:dyDescent="0.25">
      <c r="A355" s="374">
        <v>351</v>
      </c>
      <c r="B355" s="178"/>
      <c r="C355" s="179"/>
      <c r="D355" s="179"/>
      <c r="E355" s="180"/>
      <c r="F355" s="179"/>
      <c r="G355" s="353"/>
      <c r="H355" s="179"/>
      <c r="I355" s="360"/>
      <c r="J355" s="392" t="str">
        <f t="shared" si="5"/>
        <v/>
      </c>
    </row>
    <row r="356" spans="1:10" x14ac:dyDescent="0.25">
      <c r="A356" s="376">
        <v>352</v>
      </c>
      <c r="B356" s="178"/>
      <c r="C356" s="179"/>
      <c r="D356" s="179"/>
      <c r="E356" s="180"/>
      <c r="F356" s="179"/>
      <c r="G356" s="353"/>
      <c r="H356" s="179"/>
      <c r="I356" s="360"/>
      <c r="J356" s="392" t="str">
        <f t="shared" si="5"/>
        <v/>
      </c>
    </row>
    <row r="357" spans="1:10" x14ac:dyDescent="0.25">
      <c r="A357" s="374">
        <v>353</v>
      </c>
      <c r="B357" s="178"/>
      <c r="C357" s="179"/>
      <c r="D357" s="179"/>
      <c r="E357" s="180"/>
      <c r="F357" s="179"/>
      <c r="G357" s="353"/>
      <c r="H357" s="179"/>
      <c r="I357" s="360"/>
      <c r="J357" s="392" t="str">
        <f t="shared" si="5"/>
        <v/>
      </c>
    </row>
    <row r="358" spans="1:10" x14ac:dyDescent="0.25">
      <c r="A358" s="374">
        <v>354</v>
      </c>
      <c r="B358" s="178"/>
      <c r="C358" s="179"/>
      <c r="D358" s="179"/>
      <c r="E358" s="180"/>
      <c r="F358" s="179"/>
      <c r="G358" s="353"/>
      <c r="H358" s="179"/>
      <c r="I358" s="360"/>
      <c r="J358" s="392" t="str">
        <f t="shared" si="5"/>
        <v/>
      </c>
    </row>
    <row r="359" spans="1:10" x14ac:dyDescent="0.25">
      <c r="A359" s="374">
        <v>355</v>
      </c>
      <c r="B359" s="178"/>
      <c r="C359" s="179"/>
      <c r="D359" s="179"/>
      <c r="E359" s="180"/>
      <c r="F359" s="179"/>
      <c r="G359" s="353"/>
      <c r="H359" s="179"/>
      <c r="I359" s="360"/>
      <c r="J359" s="392" t="str">
        <f t="shared" si="5"/>
        <v/>
      </c>
    </row>
    <row r="360" spans="1:10" x14ac:dyDescent="0.25">
      <c r="A360" s="374">
        <v>356</v>
      </c>
      <c r="B360" s="178"/>
      <c r="C360" s="179"/>
      <c r="D360" s="179"/>
      <c r="E360" s="180"/>
      <c r="F360" s="179"/>
      <c r="G360" s="353"/>
      <c r="H360" s="179"/>
      <c r="I360" s="360"/>
      <c r="J360" s="392" t="str">
        <f t="shared" si="5"/>
        <v/>
      </c>
    </row>
    <row r="361" spans="1:10" x14ac:dyDescent="0.25">
      <c r="A361" s="374">
        <v>357</v>
      </c>
      <c r="B361" s="178"/>
      <c r="C361" s="179"/>
      <c r="D361" s="179"/>
      <c r="E361" s="180"/>
      <c r="F361" s="179"/>
      <c r="G361" s="353"/>
      <c r="H361" s="179"/>
      <c r="I361" s="360"/>
      <c r="J361" s="392" t="str">
        <f t="shared" si="5"/>
        <v/>
      </c>
    </row>
    <row r="362" spans="1:10" x14ac:dyDescent="0.25">
      <c r="A362" s="374">
        <v>358</v>
      </c>
      <c r="B362" s="178"/>
      <c r="C362" s="179"/>
      <c r="D362" s="179"/>
      <c r="E362" s="180"/>
      <c r="F362" s="179"/>
      <c r="G362" s="353"/>
      <c r="H362" s="179"/>
      <c r="I362" s="360"/>
      <c r="J362" s="392" t="str">
        <f t="shared" si="5"/>
        <v/>
      </c>
    </row>
    <row r="363" spans="1:10" x14ac:dyDescent="0.25">
      <c r="A363" s="374">
        <v>359</v>
      </c>
      <c r="B363" s="178"/>
      <c r="C363" s="179"/>
      <c r="D363" s="179"/>
      <c r="E363" s="180"/>
      <c r="F363" s="179"/>
      <c r="G363" s="353"/>
      <c r="H363" s="179"/>
      <c r="I363" s="360"/>
      <c r="J363" s="392" t="str">
        <f t="shared" si="5"/>
        <v/>
      </c>
    </row>
    <row r="364" spans="1:10" x14ac:dyDescent="0.25">
      <c r="A364" s="374">
        <v>360</v>
      </c>
      <c r="B364" s="178"/>
      <c r="C364" s="179"/>
      <c r="D364" s="179"/>
      <c r="E364" s="180"/>
      <c r="F364" s="179"/>
      <c r="G364" s="353"/>
      <c r="H364" s="179"/>
      <c r="I364" s="360"/>
      <c r="J364" s="392" t="str">
        <f t="shared" si="5"/>
        <v/>
      </c>
    </row>
    <row r="365" spans="1:10" x14ac:dyDescent="0.25">
      <c r="A365" s="376">
        <v>361</v>
      </c>
      <c r="B365" s="178"/>
      <c r="C365" s="179"/>
      <c r="D365" s="179"/>
      <c r="E365" s="180"/>
      <c r="F365" s="179"/>
      <c r="G365" s="353"/>
      <c r="H365" s="179"/>
      <c r="I365" s="360"/>
      <c r="J365" s="392" t="str">
        <f t="shared" si="5"/>
        <v/>
      </c>
    </row>
    <row r="366" spans="1:10" x14ac:dyDescent="0.25">
      <c r="A366" s="374">
        <v>362</v>
      </c>
      <c r="B366" s="178"/>
      <c r="C366" s="179"/>
      <c r="D366" s="179"/>
      <c r="E366" s="180"/>
      <c r="F366" s="179"/>
      <c r="G366" s="353"/>
      <c r="H366" s="179"/>
      <c r="I366" s="360"/>
      <c r="J366" s="392" t="str">
        <f t="shared" si="5"/>
        <v/>
      </c>
    </row>
    <row r="367" spans="1:10" x14ac:dyDescent="0.25">
      <c r="A367" s="374">
        <v>363</v>
      </c>
      <c r="B367" s="178"/>
      <c r="C367" s="179"/>
      <c r="D367" s="179"/>
      <c r="E367" s="180"/>
      <c r="F367" s="179"/>
      <c r="G367" s="353"/>
      <c r="H367" s="179"/>
      <c r="I367" s="360"/>
      <c r="J367" s="392" t="str">
        <f t="shared" si="5"/>
        <v/>
      </c>
    </row>
    <row r="368" spans="1:10" x14ac:dyDescent="0.25">
      <c r="A368" s="374">
        <v>364</v>
      </c>
      <c r="B368" s="178"/>
      <c r="C368" s="179"/>
      <c r="D368" s="179"/>
      <c r="E368" s="180"/>
      <c r="F368" s="179"/>
      <c r="G368" s="353"/>
      <c r="H368" s="179"/>
      <c r="I368" s="360"/>
      <c r="J368" s="392" t="str">
        <f t="shared" si="5"/>
        <v/>
      </c>
    </row>
    <row r="369" spans="1:10" x14ac:dyDescent="0.25">
      <c r="A369" s="374">
        <v>365</v>
      </c>
      <c r="B369" s="178"/>
      <c r="C369" s="179"/>
      <c r="D369" s="179"/>
      <c r="E369" s="180"/>
      <c r="F369" s="179"/>
      <c r="G369" s="353"/>
      <c r="H369" s="179"/>
      <c r="I369" s="360"/>
      <c r="J369" s="392" t="str">
        <f t="shared" si="5"/>
        <v/>
      </c>
    </row>
    <row r="370" spans="1:10" x14ac:dyDescent="0.25">
      <c r="A370" s="374">
        <v>366</v>
      </c>
      <c r="B370" s="178"/>
      <c r="C370" s="179"/>
      <c r="D370" s="179"/>
      <c r="E370" s="180"/>
      <c r="F370" s="179"/>
      <c r="G370" s="353"/>
      <c r="H370" s="179"/>
      <c r="I370" s="360"/>
      <c r="J370" s="392" t="str">
        <f t="shared" si="5"/>
        <v/>
      </c>
    </row>
    <row r="371" spans="1:10" x14ac:dyDescent="0.25">
      <c r="A371" s="374">
        <v>367</v>
      </c>
      <c r="B371" s="178"/>
      <c r="C371" s="179"/>
      <c r="D371" s="179"/>
      <c r="E371" s="180"/>
      <c r="F371" s="179"/>
      <c r="G371" s="353"/>
      <c r="H371" s="179"/>
      <c r="I371" s="360"/>
      <c r="J371" s="392" t="str">
        <f t="shared" si="5"/>
        <v/>
      </c>
    </row>
    <row r="372" spans="1:10" x14ac:dyDescent="0.25">
      <c r="A372" s="374">
        <v>368</v>
      </c>
      <c r="B372" s="178"/>
      <c r="C372" s="179"/>
      <c r="D372" s="179"/>
      <c r="E372" s="180"/>
      <c r="F372" s="179"/>
      <c r="G372" s="353"/>
      <c r="H372" s="179"/>
      <c r="I372" s="360"/>
      <c r="J372" s="392" t="str">
        <f t="shared" si="5"/>
        <v/>
      </c>
    </row>
    <row r="373" spans="1:10" x14ac:dyDescent="0.25">
      <c r="A373" s="374">
        <v>369</v>
      </c>
      <c r="B373" s="178"/>
      <c r="C373" s="179"/>
      <c r="D373" s="179"/>
      <c r="E373" s="180"/>
      <c r="F373" s="179"/>
      <c r="G373" s="353"/>
      <c r="H373" s="179"/>
      <c r="I373" s="360"/>
      <c r="J373" s="392" t="str">
        <f t="shared" si="5"/>
        <v/>
      </c>
    </row>
    <row r="374" spans="1:10" x14ac:dyDescent="0.25">
      <c r="A374" s="376">
        <v>370</v>
      </c>
      <c r="B374" s="178"/>
      <c r="C374" s="179"/>
      <c r="D374" s="179"/>
      <c r="E374" s="180"/>
      <c r="F374" s="179"/>
      <c r="G374" s="353"/>
      <c r="H374" s="179"/>
      <c r="I374" s="360"/>
      <c r="J374" s="392" t="str">
        <f t="shared" si="5"/>
        <v/>
      </c>
    </row>
    <row r="375" spans="1:10" x14ac:dyDescent="0.25">
      <c r="A375" s="374">
        <v>371</v>
      </c>
      <c r="B375" s="178"/>
      <c r="C375" s="179"/>
      <c r="D375" s="179"/>
      <c r="E375" s="180"/>
      <c r="F375" s="179"/>
      <c r="G375" s="353"/>
      <c r="H375" s="179"/>
      <c r="I375" s="360"/>
      <c r="J375" s="392" t="str">
        <f t="shared" si="5"/>
        <v/>
      </c>
    </row>
    <row r="376" spans="1:10" x14ac:dyDescent="0.25">
      <c r="A376" s="374">
        <v>372</v>
      </c>
      <c r="B376" s="178"/>
      <c r="C376" s="179"/>
      <c r="D376" s="179"/>
      <c r="E376" s="180"/>
      <c r="F376" s="179"/>
      <c r="G376" s="353"/>
      <c r="H376" s="179"/>
      <c r="I376" s="360"/>
      <c r="J376" s="392" t="str">
        <f t="shared" si="5"/>
        <v/>
      </c>
    </row>
    <row r="377" spans="1:10" x14ac:dyDescent="0.25">
      <c r="A377" s="374">
        <v>373</v>
      </c>
      <c r="B377" s="178"/>
      <c r="C377" s="179"/>
      <c r="D377" s="179"/>
      <c r="E377" s="180"/>
      <c r="F377" s="179"/>
      <c r="G377" s="353"/>
      <c r="H377" s="179"/>
      <c r="I377" s="360"/>
      <c r="J377" s="392" t="str">
        <f t="shared" si="5"/>
        <v/>
      </c>
    </row>
    <row r="378" spans="1:10" x14ac:dyDescent="0.25">
      <c r="A378" s="374">
        <v>374</v>
      </c>
      <c r="B378" s="178"/>
      <c r="C378" s="179"/>
      <c r="D378" s="179"/>
      <c r="E378" s="180"/>
      <c r="F378" s="179"/>
      <c r="G378" s="353"/>
      <c r="H378" s="179"/>
      <c r="I378" s="360"/>
      <c r="J378" s="392" t="str">
        <f t="shared" si="5"/>
        <v/>
      </c>
    </row>
    <row r="379" spans="1:10" x14ac:dyDescent="0.25">
      <c r="A379" s="374">
        <v>375</v>
      </c>
      <c r="B379" s="178"/>
      <c r="C379" s="179"/>
      <c r="D379" s="179"/>
      <c r="E379" s="180"/>
      <c r="F379" s="179"/>
      <c r="G379" s="353"/>
      <c r="H379" s="179"/>
      <c r="I379" s="360"/>
      <c r="J379" s="392" t="str">
        <f t="shared" si="5"/>
        <v/>
      </c>
    </row>
    <row r="380" spans="1:10" x14ac:dyDescent="0.25">
      <c r="A380" s="374">
        <v>376</v>
      </c>
      <c r="B380" s="178"/>
      <c r="C380" s="179"/>
      <c r="D380" s="179"/>
      <c r="E380" s="180"/>
      <c r="F380" s="179"/>
      <c r="G380" s="353"/>
      <c r="H380" s="179"/>
      <c r="I380" s="360"/>
      <c r="J380" s="392" t="str">
        <f t="shared" si="5"/>
        <v/>
      </c>
    </row>
    <row r="381" spans="1:10" x14ac:dyDescent="0.25">
      <c r="A381" s="374">
        <v>377</v>
      </c>
      <c r="B381" s="178"/>
      <c r="C381" s="179"/>
      <c r="D381" s="179"/>
      <c r="E381" s="180"/>
      <c r="F381" s="179"/>
      <c r="G381" s="353"/>
      <c r="H381" s="179"/>
      <c r="I381" s="360"/>
      <c r="J381" s="392" t="str">
        <f t="shared" si="5"/>
        <v/>
      </c>
    </row>
    <row r="382" spans="1:10" x14ac:dyDescent="0.25">
      <c r="A382" s="374">
        <v>378</v>
      </c>
      <c r="B382" s="178"/>
      <c r="C382" s="179"/>
      <c r="D382" s="179"/>
      <c r="E382" s="180"/>
      <c r="F382" s="179"/>
      <c r="G382" s="353"/>
      <c r="H382" s="179"/>
      <c r="I382" s="360"/>
      <c r="J382" s="392" t="str">
        <f t="shared" si="5"/>
        <v/>
      </c>
    </row>
    <row r="383" spans="1:10" x14ac:dyDescent="0.25">
      <c r="A383" s="376">
        <v>379</v>
      </c>
      <c r="B383" s="178"/>
      <c r="C383" s="179"/>
      <c r="D383" s="179"/>
      <c r="E383" s="180"/>
      <c r="F383" s="179"/>
      <c r="G383" s="353"/>
      <c r="H383" s="179"/>
      <c r="I383" s="360"/>
      <c r="J383" s="392" t="str">
        <f t="shared" si="5"/>
        <v/>
      </c>
    </row>
    <row r="384" spans="1:10" x14ac:dyDescent="0.25">
      <c r="A384" s="374">
        <v>380</v>
      </c>
      <c r="B384" s="178"/>
      <c r="C384" s="179"/>
      <c r="D384" s="179"/>
      <c r="E384" s="180"/>
      <c r="F384" s="179"/>
      <c r="G384" s="353"/>
      <c r="H384" s="179"/>
      <c r="I384" s="360"/>
      <c r="J384" s="392" t="str">
        <f t="shared" si="5"/>
        <v/>
      </c>
    </row>
    <row r="385" spans="1:10" x14ac:dyDescent="0.25">
      <c r="A385" s="374">
        <v>381</v>
      </c>
      <c r="B385" s="178"/>
      <c r="C385" s="179"/>
      <c r="D385" s="179"/>
      <c r="E385" s="180"/>
      <c r="F385" s="179"/>
      <c r="G385" s="353"/>
      <c r="H385" s="179"/>
      <c r="I385" s="360"/>
      <c r="J385" s="392" t="str">
        <f t="shared" si="5"/>
        <v/>
      </c>
    </row>
    <row r="386" spans="1:10" x14ac:dyDescent="0.25">
      <c r="A386" s="374">
        <v>382</v>
      </c>
      <c r="B386" s="178"/>
      <c r="C386" s="179"/>
      <c r="D386" s="179"/>
      <c r="E386" s="180"/>
      <c r="F386" s="179"/>
      <c r="G386" s="353"/>
      <c r="H386" s="179"/>
      <c r="I386" s="360"/>
      <c r="J386" s="392" t="str">
        <f t="shared" si="5"/>
        <v/>
      </c>
    </row>
    <row r="387" spans="1:10" x14ac:dyDescent="0.25">
      <c r="A387" s="374">
        <v>383</v>
      </c>
      <c r="B387" s="178"/>
      <c r="C387" s="179"/>
      <c r="D387" s="179"/>
      <c r="E387" s="180"/>
      <c r="F387" s="179"/>
      <c r="G387" s="353"/>
      <c r="H387" s="179"/>
      <c r="I387" s="360"/>
      <c r="J387" s="392" t="str">
        <f t="shared" si="5"/>
        <v/>
      </c>
    </row>
    <row r="388" spans="1:10" x14ac:dyDescent="0.25">
      <c r="A388" s="374">
        <v>384</v>
      </c>
      <c r="B388" s="178"/>
      <c r="C388" s="179"/>
      <c r="D388" s="179"/>
      <c r="E388" s="180"/>
      <c r="F388" s="179"/>
      <c r="G388" s="353"/>
      <c r="H388" s="179"/>
      <c r="I388" s="360"/>
      <c r="J388" s="392" t="str">
        <f t="shared" si="5"/>
        <v/>
      </c>
    </row>
    <row r="389" spans="1:10" x14ac:dyDescent="0.25">
      <c r="A389" s="374">
        <v>385</v>
      </c>
      <c r="B389" s="178"/>
      <c r="C389" s="179"/>
      <c r="D389" s="179"/>
      <c r="E389" s="180"/>
      <c r="F389" s="179"/>
      <c r="G389" s="353"/>
      <c r="H389" s="179"/>
      <c r="I389" s="360"/>
      <c r="J389" s="392" t="str">
        <f t="shared" si="5"/>
        <v/>
      </c>
    </row>
    <row r="390" spans="1:10" x14ac:dyDescent="0.25">
      <c r="A390" s="374">
        <v>386</v>
      </c>
      <c r="B390" s="178"/>
      <c r="C390" s="179"/>
      <c r="D390" s="179"/>
      <c r="E390" s="180"/>
      <c r="F390" s="179"/>
      <c r="G390" s="353"/>
      <c r="H390" s="179"/>
      <c r="I390" s="360"/>
      <c r="J390" s="392" t="str">
        <f t="shared" ref="J390:J453" si="6">IF(I390="","",IF(LEN(I390)&gt;14,IF(ISBLANK(I390),"",I390),REPLACE(REPLACE(I390,1,3,"XXX"),13,2,"XX")))</f>
        <v/>
      </c>
    </row>
    <row r="391" spans="1:10" x14ac:dyDescent="0.25">
      <c r="A391" s="374">
        <v>387</v>
      </c>
      <c r="B391" s="178"/>
      <c r="C391" s="179"/>
      <c r="D391" s="179"/>
      <c r="E391" s="180"/>
      <c r="F391" s="179"/>
      <c r="G391" s="353"/>
      <c r="H391" s="179"/>
      <c r="I391" s="360"/>
      <c r="J391" s="392" t="str">
        <f t="shared" si="6"/>
        <v/>
      </c>
    </row>
    <row r="392" spans="1:10" x14ac:dyDescent="0.25">
      <c r="A392" s="376">
        <v>388</v>
      </c>
      <c r="B392" s="178"/>
      <c r="C392" s="179"/>
      <c r="D392" s="179"/>
      <c r="E392" s="180"/>
      <c r="F392" s="179"/>
      <c r="G392" s="353"/>
      <c r="H392" s="179"/>
      <c r="I392" s="360"/>
      <c r="J392" s="392" t="str">
        <f t="shared" si="6"/>
        <v/>
      </c>
    </row>
    <row r="393" spans="1:10" x14ac:dyDescent="0.25">
      <c r="A393" s="374">
        <v>389</v>
      </c>
      <c r="B393" s="178"/>
      <c r="C393" s="179"/>
      <c r="D393" s="179"/>
      <c r="E393" s="180"/>
      <c r="F393" s="179"/>
      <c r="G393" s="353"/>
      <c r="H393" s="179"/>
      <c r="I393" s="360"/>
      <c r="J393" s="392" t="str">
        <f t="shared" si="6"/>
        <v/>
      </c>
    </row>
    <row r="394" spans="1:10" x14ac:dyDescent="0.25">
      <c r="A394" s="374">
        <v>390</v>
      </c>
      <c r="B394" s="178"/>
      <c r="C394" s="179"/>
      <c r="D394" s="179"/>
      <c r="E394" s="180"/>
      <c r="F394" s="179"/>
      <c r="G394" s="353"/>
      <c r="H394" s="179"/>
      <c r="I394" s="360"/>
      <c r="J394" s="392" t="str">
        <f t="shared" si="6"/>
        <v/>
      </c>
    </row>
    <row r="395" spans="1:10" x14ac:dyDescent="0.25">
      <c r="A395" s="374">
        <v>391</v>
      </c>
      <c r="B395" s="178"/>
      <c r="C395" s="179"/>
      <c r="D395" s="179"/>
      <c r="E395" s="180"/>
      <c r="F395" s="179"/>
      <c r="G395" s="353"/>
      <c r="H395" s="179"/>
      <c r="I395" s="360"/>
      <c r="J395" s="392" t="str">
        <f t="shared" si="6"/>
        <v/>
      </c>
    </row>
    <row r="396" spans="1:10" x14ac:dyDescent="0.25">
      <c r="A396" s="374">
        <v>392</v>
      </c>
      <c r="B396" s="178"/>
      <c r="C396" s="179"/>
      <c r="D396" s="179"/>
      <c r="E396" s="180"/>
      <c r="F396" s="179"/>
      <c r="G396" s="353"/>
      <c r="H396" s="179"/>
      <c r="I396" s="360"/>
      <c r="J396" s="392" t="str">
        <f t="shared" si="6"/>
        <v/>
      </c>
    </row>
    <row r="397" spans="1:10" x14ac:dyDescent="0.25">
      <c r="A397" s="374">
        <v>393</v>
      </c>
      <c r="B397" s="178"/>
      <c r="C397" s="179"/>
      <c r="D397" s="179"/>
      <c r="E397" s="180"/>
      <c r="F397" s="179"/>
      <c r="G397" s="353"/>
      <c r="H397" s="179"/>
      <c r="I397" s="360"/>
      <c r="J397" s="392" t="str">
        <f t="shared" si="6"/>
        <v/>
      </c>
    </row>
    <row r="398" spans="1:10" x14ac:dyDescent="0.25">
      <c r="A398" s="374">
        <v>394</v>
      </c>
      <c r="B398" s="178"/>
      <c r="C398" s="179"/>
      <c r="D398" s="179"/>
      <c r="E398" s="180"/>
      <c r="F398" s="179"/>
      <c r="G398" s="353"/>
      <c r="H398" s="179"/>
      <c r="I398" s="360"/>
      <c r="J398" s="392" t="str">
        <f t="shared" si="6"/>
        <v/>
      </c>
    </row>
    <row r="399" spans="1:10" x14ac:dyDescent="0.25">
      <c r="A399" s="374">
        <v>395</v>
      </c>
      <c r="B399" s="178"/>
      <c r="C399" s="179"/>
      <c r="D399" s="179"/>
      <c r="E399" s="180"/>
      <c r="F399" s="179"/>
      <c r="G399" s="353"/>
      <c r="H399" s="179"/>
      <c r="I399" s="360"/>
      <c r="J399" s="392" t="str">
        <f t="shared" si="6"/>
        <v/>
      </c>
    </row>
    <row r="400" spans="1:10" x14ac:dyDescent="0.25">
      <c r="A400" s="374">
        <v>396</v>
      </c>
      <c r="B400" s="178"/>
      <c r="C400" s="179"/>
      <c r="D400" s="179"/>
      <c r="E400" s="180"/>
      <c r="F400" s="179"/>
      <c r="G400" s="353"/>
      <c r="H400" s="179"/>
      <c r="I400" s="360"/>
      <c r="J400" s="392" t="str">
        <f t="shared" si="6"/>
        <v/>
      </c>
    </row>
    <row r="401" spans="1:10" x14ac:dyDescent="0.25">
      <c r="A401" s="376">
        <v>397</v>
      </c>
      <c r="B401" s="178"/>
      <c r="C401" s="179"/>
      <c r="D401" s="179"/>
      <c r="E401" s="180"/>
      <c r="F401" s="179"/>
      <c r="G401" s="353"/>
      <c r="H401" s="179"/>
      <c r="I401" s="360"/>
      <c r="J401" s="392" t="str">
        <f t="shared" si="6"/>
        <v/>
      </c>
    </row>
    <row r="402" spans="1:10" x14ac:dyDescent="0.25">
      <c r="A402" s="374">
        <v>398</v>
      </c>
      <c r="B402" s="178"/>
      <c r="C402" s="179"/>
      <c r="D402" s="179"/>
      <c r="E402" s="180"/>
      <c r="F402" s="179"/>
      <c r="G402" s="353"/>
      <c r="H402" s="179"/>
      <c r="I402" s="360"/>
      <c r="J402" s="392" t="str">
        <f t="shared" si="6"/>
        <v/>
      </c>
    </row>
    <row r="403" spans="1:10" x14ac:dyDescent="0.25">
      <c r="A403" s="374">
        <v>399</v>
      </c>
      <c r="B403" s="178"/>
      <c r="C403" s="179"/>
      <c r="D403" s="179"/>
      <c r="E403" s="180"/>
      <c r="F403" s="179"/>
      <c r="G403" s="353"/>
      <c r="H403" s="179"/>
      <c r="I403" s="360"/>
      <c r="J403" s="392" t="str">
        <f t="shared" si="6"/>
        <v/>
      </c>
    </row>
    <row r="404" spans="1:10" x14ac:dyDescent="0.25">
      <c r="A404" s="374">
        <v>400</v>
      </c>
      <c r="B404" s="178"/>
      <c r="C404" s="179"/>
      <c r="D404" s="179"/>
      <c r="E404" s="180"/>
      <c r="F404" s="179"/>
      <c r="G404" s="353"/>
      <c r="H404" s="179"/>
      <c r="I404" s="360"/>
      <c r="J404" s="392" t="str">
        <f t="shared" si="6"/>
        <v/>
      </c>
    </row>
    <row r="405" spans="1:10" x14ac:dyDescent="0.25">
      <c r="A405" s="374">
        <v>401</v>
      </c>
      <c r="B405" s="178"/>
      <c r="C405" s="179"/>
      <c r="D405" s="179"/>
      <c r="E405" s="180"/>
      <c r="F405" s="179"/>
      <c r="G405" s="353"/>
      <c r="H405" s="179"/>
      <c r="I405" s="360"/>
      <c r="J405" s="392" t="str">
        <f t="shared" si="6"/>
        <v/>
      </c>
    </row>
    <row r="406" spans="1:10" x14ac:dyDescent="0.25">
      <c r="A406" s="374">
        <v>402</v>
      </c>
      <c r="B406" s="178"/>
      <c r="C406" s="179"/>
      <c r="D406" s="179"/>
      <c r="E406" s="180"/>
      <c r="F406" s="179"/>
      <c r="G406" s="353"/>
      <c r="H406" s="179"/>
      <c r="I406" s="360"/>
      <c r="J406" s="392" t="str">
        <f t="shared" si="6"/>
        <v/>
      </c>
    </row>
    <row r="407" spans="1:10" x14ac:dyDescent="0.25">
      <c r="A407" s="374">
        <v>403</v>
      </c>
      <c r="B407" s="178"/>
      <c r="C407" s="179"/>
      <c r="D407" s="179"/>
      <c r="E407" s="180"/>
      <c r="F407" s="179"/>
      <c r="G407" s="353"/>
      <c r="H407" s="179"/>
      <c r="I407" s="360"/>
      <c r="J407" s="392" t="str">
        <f t="shared" si="6"/>
        <v/>
      </c>
    </row>
    <row r="408" spans="1:10" x14ac:dyDescent="0.25">
      <c r="A408" s="374">
        <v>404</v>
      </c>
      <c r="B408" s="178"/>
      <c r="C408" s="179"/>
      <c r="D408" s="179"/>
      <c r="E408" s="180"/>
      <c r="F408" s="179"/>
      <c r="G408" s="353"/>
      <c r="H408" s="179"/>
      <c r="I408" s="360"/>
      <c r="J408" s="392" t="str">
        <f t="shared" si="6"/>
        <v/>
      </c>
    </row>
    <row r="409" spans="1:10" x14ac:dyDescent="0.25">
      <c r="A409" s="374">
        <v>405</v>
      </c>
      <c r="B409" s="178"/>
      <c r="C409" s="179"/>
      <c r="D409" s="179"/>
      <c r="E409" s="180"/>
      <c r="F409" s="179"/>
      <c r="G409" s="353"/>
      <c r="H409" s="179"/>
      <c r="I409" s="360"/>
      <c r="J409" s="392" t="str">
        <f t="shared" si="6"/>
        <v/>
      </c>
    </row>
    <row r="410" spans="1:10" x14ac:dyDescent="0.25">
      <c r="A410" s="376">
        <v>406</v>
      </c>
      <c r="B410" s="178"/>
      <c r="C410" s="179"/>
      <c r="D410" s="179"/>
      <c r="E410" s="180"/>
      <c r="F410" s="179"/>
      <c r="G410" s="353"/>
      <c r="H410" s="179"/>
      <c r="I410" s="360"/>
      <c r="J410" s="392" t="str">
        <f t="shared" si="6"/>
        <v/>
      </c>
    </row>
    <row r="411" spans="1:10" x14ac:dyDescent="0.25">
      <c r="A411" s="374">
        <v>407</v>
      </c>
      <c r="B411" s="178"/>
      <c r="C411" s="179"/>
      <c r="D411" s="179"/>
      <c r="E411" s="180"/>
      <c r="F411" s="179"/>
      <c r="G411" s="353"/>
      <c r="H411" s="179"/>
      <c r="I411" s="360"/>
      <c r="J411" s="392" t="str">
        <f t="shared" si="6"/>
        <v/>
      </c>
    </row>
    <row r="412" spans="1:10" x14ac:dyDescent="0.25">
      <c r="A412" s="374">
        <v>408</v>
      </c>
      <c r="B412" s="178"/>
      <c r="C412" s="179"/>
      <c r="D412" s="179"/>
      <c r="E412" s="180"/>
      <c r="F412" s="179"/>
      <c r="G412" s="353"/>
      <c r="H412" s="179"/>
      <c r="I412" s="360"/>
      <c r="J412" s="392" t="str">
        <f t="shared" si="6"/>
        <v/>
      </c>
    </row>
    <row r="413" spans="1:10" x14ac:dyDescent="0.25">
      <c r="A413" s="374">
        <v>409</v>
      </c>
      <c r="B413" s="178"/>
      <c r="C413" s="179"/>
      <c r="D413" s="179"/>
      <c r="E413" s="180"/>
      <c r="F413" s="179"/>
      <c r="G413" s="353"/>
      <c r="H413" s="179"/>
      <c r="I413" s="360"/>
      <c r="J413" s="392" t="str">
        <f t="shared" si="6"/>
        <v/>
      </c>
    </row>
    <row r="414" spans="1:10" x14ac:dyDescent="0.25">
      <c r="A414" s="374">
        <v>410</v>
      </c>
      <c r="B414" s="178"/>
      <c r="C414" s="179"/>
      <c r="D414" s="179"/>
      <c r="E414" s="180"/>
      <c r="F414" s="179"/>
      <c r="G414" s="353"/>
      <c r="H414" s="179"/>
      <c r="I414" s="360"/>
      <c r="J414" s="392" t="str">
        <f t="shared" si="6"/>
        <v/>
      </c>
    </row>
    <row r="415" spans="1:10" x14ac:dyDescent="0.25">
      <c r="A415" s="374">
        <v>411</v>
      </c>
      <c r="B415" s="178"/>
      <c r="C415" s="179"/>
      <c r="D415" s="179"/>
      <c r="E415" s="180"/>
      <c r="F415" s="179"/>
      <c r="G415" s="353"/>
      <c r="H415" s="179"/>
      <c r="I415" s="360"/>
      <c r="J415" s="392" t="str">
        <f t="shared" si="6"/>
        <v/>
      </c>
    </row>
    <row r="416" spans="1:10" x14ac:dyDescent="0.25">
      <c r="A416" s="374">
        <v>412</v>
      </c>
      <c r="B416" s="178"/>
      <c r="C416" s="179"/>
      <c r="D416" s="179"/>
      <c r="E416" s="180"/>
      <c r="F416" s="179"/>
      <c r="G416" s="353"/>
      <c r="H416" s="179"/>
      <c r="I416" s="360"/>
      <c r="J416" s="392" t="str">
        <f t="shared" si="6"/>
        <v/>
      </c>
    </row>
    <row r="417" spans="1:10" x14ac:dyDescent="0.25">
      <c r="A417" s="374">
        <v>413</v>
      </c>
      <c r="B417" s="178"/>
      <c r="C417" s="179"/>
      <c r="D417" s="179"/>
      <c r="E417" s="180"/>
      <c r="F417" s="179"/>
      <c r="G417" s="353"/>
      <c r="H417" s="179"/>
      <c r="I417" s="360"/>
      <c r="J417" s="392" t="str">
        <f t="shared" si="6"/>
        <v/>
      </c>
    </row>
    <row r="418" spans="1:10" x14ac:dyDescent="0.25">
      <c r="A418" s="374">
        <v>414</v>
      </c>
      <c r="B418" s="178"/>
      <c r="C418" s="179"/>
      <c r="D418" s="179"/>
      <c r="E418" s="180"/>
      <c r="F418" s="179"/>
      <c r="G418" s="353"/>
      <c r="H418" s="179"/>
      <c r="I418" s="360"/>
      <c r="J418" s="392" t="str">
        <f t="shared" si="6"/>
        <v/>
      </c>
    </row>
    <row r="419" spans="1:10" x14ac:dyDescent="0.25">
      <c r="A419" s="376">
        <v>415</v>
      </c>
      <c r="B419" s="178"/>
      <c r="C419" s="179"/>
      <c r="D419" s="179"/>
      <c r="E419" s="180"/>
      <c r="F419" s="179"/>
      <c r="G419" s="353"/>
      <c r="H419" s="179"/>
      <c r="I419" s="360"/>
      <c r="J419" s="392" t="str">
        <f t="shared" si="6"/>
        <v/>
      </c>
    </row>
    <row r="420" spans="1:10" x14ac:dyDescent="0.25">
      <c r="A420" s="374">
        <v>416</v>
      </c>
      <c r="B420" s="178"/>
      <c r="C420" s="179"/>
      <c r="D420" s="179"/>
      <c r="E420" s="180"/>
      <c r="F420" s="179"/>
      <c r="G420" s="353"/>
      <c r="H420" s="179"/>
      <c r="I420" s="360"/>
      <c r="J420" s="392" t="str">
        <f t="shared" si="6"/>
        <v/>
      </c>
    </row>
    <row r="421" spans="1:10" x14ac:dyDescent="0.25">
      <c r="A421" s="374">
        <v>417</v>
      </c>
      <c r="B421" s="178"/>
      <c r="C421" s="179"/>
      <c r="D421" s="179"/>
      <c r="E421" s="180"/>
      <c r="F421" s="179"/>
      <c r="G421" s="353"/>
      <c r="H421" s="179"/>
      <c r="I421" s="360"/>
      <c r="J421" s="392" t="str">
        <f t="shared" si="6"/>
        <v/>
      </c>
    </row>
    <row r="422" spans="1:10" x14ac:dyDescent="0.25">
      <c r="A422" s="374">
        <v>418</v>
      </c>
      <c r="B422" s="178"/>
      <c r="C422" s="179"/>
      <c r="D422" s="179"/>
      <c r="E422" s="180"/>
      <c r="F422" s="179"/>
      <c r="G422" s="353"/>
      <c r="H422" s="179"/>
      <c r="I422" s="360"/>
      <c r="J422" s="392" t="str">
        <f t="shared" si="6"/>
        <v/>
      </c>
    </row>
    <row r="423" spans="1:10" x14ac:dyDescent="0.25">
      <c r="A423" s="374">
        <v>419</v>
      </c>
      <c r="B423" s="178"/>
      <c r="C423" s="179"/>
      <c r="D423" s="179"/>
      <c r="E423" s="180"/>
      <c r="F423" s="179"/>
      <c r="G423" s="353"/>
      <c r="H423" s="179"/>
      <c r="I423" s="360"/>
      <c r="J423" s="392" t="str">
        <f t="shared" si="6"/>
        <v/>
      </c>
    </row>
    <row r="424" spans="1:10" x14ac:dyDescent="0.25">
      <c r="A424" s="374">
        <v>420</v>
      </c>
      <c r="B424" s="178"/>
      <c r="C424" s="179"/>
      <c r="D424" s="179"/>
      <c r="E424" s="180"/>
      <c r="F424" s="179"/>
      <c r="G424" s="353"/>
      <c r="H424" s="179"/>
      <c r="I424" s="360"/>
      <c r="J424" s="392" t="str">
        <f t="shared" si="6"/>
        <v/>
      </c>
    </row>
    <row r="425" spans="1:10" x14ac:dyDescent="0.25">
      <c r="A425" s="374">
        <v>421</v>
      </c>
      <c r="B425" s="178"/>
      <c r="C425" s="179"/>
      <c r="D425" s="179"/>
      <c r="E425" s="180"/>
      <c r="F425" s="179"/>
      <c r="G425" s="353"/>
      <c r="H425" s="179"/>
      <c r="I425" s="360"/>
      <c r="J425" s="392" t="str">
        <f t="shared" si="6"/>
        <v/>
      </c>
    </row>
    <row r="426" spans="1:10" x14ac:dyDescent="0.25">
      <c r="A426" s="374">
        <v>422</v>
      </c>
      <c r="B426" s="178"/>
      <c r="C426" s="179"/>
      <c r="D426" s="179"/>
      <c r="E426" s="180"/>
      <c r="F426" s="179"/>
      <c r="G426" s="353"/>
      <c r="H426" s="179"/>
      <c r="I426" s="360"/>
      <c r="J426" s="392" t="str">
        <f t="shared" si="6"/>
        <v/>
      </c>
    </row>
    <row r="427" spans="1:10" x14ac:dyDescent="0.25">
      <c r="A427" s="374">
        <v>423</v>
      </c>
      <c r="B427" s="178"/>
      <c r="C427" s="179"/>
      <c r="D427" s="179"/>
      <c r="E427" s="180"/>
      <c r="F427" s="179"/>
      <c r="G427" s="353"/>
      <c r="H427" s="179"/>
      <c r="I427" s="360"/>
      <c r="J427" s="392" t="str">
        <f t="shared" si="6"/>
        <v/>
      </c>
    </row>
    <row r="428" spans="1:10" x14ac:dyDescent="0.25">
      <c r="A428" s="376">
        <v>424</v>
      </c>
      <c r="B428" s="178"/>
      <c r="C428" s="179"/>
      <c r="D428" s="179"/>
      <c r="E428" s="180"/>
      <c r="F428" s="179"/>
      <c r="G428" s="353"/>
      <c r="H428" s="179"/>
      <c r="I428" s="360"/>
      <c r="J428" s="392" t="str">
        <f t="shared" si="6"/>
        <v/>
      </c>
    </row>
    <row r="429" spans="1:10" x14ac:dyDescent="0.25">
      <c r="A429" s="374">
        <v>425</v>
      </c>
      <c r="B429" s="178"/>
      <c r="C429" s="179"/>
      <c r="D429" s="179"/>
      <c r="E429" s="180"/>
      <c r="F429" s="179"/>
      <c r="G429" s="353"/>
      <c r="H429" s="179"/>
      <c r="I429" s="360"/>
      <c r="J429" s="392" t="str">
        <f t="shared" si="6"/>
        <v/>
      </c>
    </row>
    <row r="430" spans="1:10" x14ac:dyDescent="0.25">
      <c r="A430" s="374">
        <v>426</v>
      </c>
      <c r="B430" s="178"/>
      <c r="C430" s="179"/>
      <c r="D430" s="179"/>
      <c r="E430" s="180"/>
      <c r="F430" s="179"/>
      <c r="G430" s="353"/>
      <c r="H430" s="179"/>
      <c r="I430" s="360"/>
      <c r="J430" s="392" t="str">
        <f t="shared" si="6"/>
        <v/>
      </c>
    </row>
    <row r="431" spans="1:10" x14ac:dyDescent="0.25">
      <c r="A431" s="374">
        <v>427</v>
      </c>
      <c r="B431" s="178"/>
      <c r="C431" s="179"/>
      <c r="D431" s="179"/>
      <c r="E431" s="180"/>
      <c r="F431" s="179"/>
      <c r="G431" s="353"/>
      <c r="H431" s="179"/>
      <c r="I431" s="360"/>
      <c r="J431" s="392" t="str">
        <f t="shared" si="6"/>
        <v/>
      </c>
    </row>
    <row r="432" spans="1:10" x14ac:dyDescent="0.25">
      <c r="A432" s="374">
        <v>428</v>
      </c>
      <c r="B432" s="178"/>
      <c r="C432" s="179"/>
      <c r="D432" s="179"/>
      <c r="E432" s="180"/>
      <c r="F432" s="179"/>
      <c r="G432" s="353"/>
      <c r="H432" s="179"/>
      <c r="I432" s="360"/>
      <c r="J432" s="392" t="str">
        <f t="shared" si="6"/>
        <v/>
      </c>
    </row>
    <row r="433" spans="1:10" x14ac:dyDescent="0.25">
      <c r="A433" s="374">
        <v>429</v>
      </c>
      <c r="B433" s="178"/>
      <c r="C433" s="179"/>
      <c r="D433" s="179"/>
      <c r="E433" s="180"/>
      <c r="F433" s="179"/>
      <c r="G433" s="353"/>
      <c r="H433" s="179"/>
      <c r="I433" s="360"/>
      <c r="J433" s="392" t="str">
        <f t="shared" si="6"/>
        <v/>
      </c>
    </row>
    <row r="434" spans="1:10" x14ac:dyDescent="0.25">
      <c r="A434" s="374">
        <v>430</v>
      </c>
      <c r="B434" s="178"/>
      <c r="C434" s="179"/>
      <c r="D434" s="179"/>
      <c r="E434" s="180"/>
      <c r="F434" s="179"/>
      <c r="G434" s="353"/>
      <c r="H434" s="179"/>
      <c r="I434" s="360"/>
      <c r="J434" s="392" t="str">
        <f t="shared" si="6"/>
        <v/>
      </c>
    </row>
    <row r="435" spans="1:10" x14ac:dyDescent="0.25">
      <c r="A435" s="374">
        <v>431</v>
      </c>
      <c r="B435" s="178"/>
      <c r="C435" s="179"/>
      <c r="D435" s="179"/>
      <c r="E435" s="180"/>
      <c r="F435" s="179"/>
      <c r="G435" s="353"/>
      <c r="H435" s="179"/>
      <c r="I435" s="360"/>
      <c r="J435" s="392" t="str">
        <f t="shared" si="6"/>
        <v/>
      </c>
    </row>
    <row r="436" spans="1:10" x14ac:dyDescent="0.25">
      <c r="A436" s="374">
        <v>432</v>
      </c>
      <c r="B436" s="178"/>
      <c r="C436" s="179"/>
      <c r="D436" s="179"/>
      <c r="E436" s="180"/>
      <c r="F436" s="179"/>
      <c r="G436" s="353"/>
      <c r="H436" s="179"/>
      <c r="I436" s="360"/>
      <c r="J436" s="392" t="str">
        <f t="shared" si="6"/>
        <v/>
      </c>
    </row>
    <row r="437" spans="1:10" x14ac:dyDescent="0.25">
      <c r="A437" s="376">
        <v>433</v>
      </c>
      <c r="B437" s="178"/>
      <c r="C437" s="179"/>
      <c r="D437" s="179"/>
      <c r="E437" s="180"/>
      <c r="F437" s="179"/>
      <c r="G437" s="353"/>
      <c r="H437" s="179"/>
      <c r="I437" s="360"/>
      <c r="J437" s="392" t="str">
        <f t="shared" si="6"/>
        <v/>
      </c>
    </row>
    <row r="438" spans="1:10" x14ac:dyDescent="0.25">
      <c r="A438" s="374">
        <v>434</v>
      </c>
      <c r="B438" s="178"/>
      <c r="C438" s="179"/>
      <c r="D438" s="179"/>
      <c r="E438" s="180"/>
      <c r="F438" s="179"/>
      <c r="G438" s="353"/>
      <c r="H438" s="179"/>
      <c r="I438" s="360"/>
      <c r="J438" s="392" t="str">
        <f t="shared" si="6"/>
        <v/>
      </c>
    </row>
    <row r="439" spans="1:10" x14ac:dyDescent="0.25">
      <c r="A439" s="374">
        <v>435</v>
      </c>
      <c r="B439" s="178"/>
      <c r="C439" s="179"/>
      <c r="D439" s="179"/>
      <c r="E439" s="180"/>
      <c r="F439" s="179"/>
      <c r="G439" s="353"/>
      <c r="H439" s="179"/>
      <c r="I439" s="360"/>
      <c r="J439" s="392" t="str">
        <f t="shared" si="6"/>
        <v/>
      </c>
    </row>
    <row r="440" spans="1:10" x14ac:dyDescent="0.25">
      <c r="A440" s="374">
        <v>436</v>
      </c>
      <c r="B440" s="178"/>
      <c r="C440" s="179"/>
      <c r="D440" s="179"/>
      <c r="E440" s="180"/>
      <c r="F440" s="179"/>
      <c r="G440" s="353"/>
      <c r="H440" s="179"/>
      <c r="I440" s="360"/>
      <c r="J440" s="392" t="str">
        <f t="shared" si="6"/>
        <v/>
      </c>
    </row>
    <row r="441" spans="1:10" x14ac:dyDescent="0.25">
      <c r="A441" s="374">
        <v>437</v>
      </c>
      <c r="B441" s="178"/>
      <c r="C441" s="179"/>
      <c r="D441" s="179"/>
      <c r="E441" s="180"/>
      <c r="F441" s="179"/>
      <c r="G441" s="353"/>
      <c r="H441" s="179"/>
      <c r="I441" s="360"/>
      <c r="J441" s="392" t="str">
        <f t="shared" si="6"/>
        <v/>
      </c>
    </row>
    <row r="442" spans="1:10" x14ac:dyDescent="0.25">
      <c r="A442" s="374">
        <v>438</v>
      </c>
      <c r="B442" s="178"/>
      <c r="C442" s="179"/>
      <c r="D442" s="179"/>
      <c r="E442" s="180"/>
      <c r="F442" s="179"/>
      <c r="G442" s="353"/>
      <c r="H442" s="179"/>
      <c r="I442" s="360"/>
      <c r="J442" s="392" t="str">
        <f t="shared" si="6"/>
        <v/>
      </c>
    </row>
    <row r="443" spans="1:10" x14ac:dyDescent="0.25">
      <c r="A443" s="374">
        <v>439</v>
      </c>
      <c r="B443" s="178"/>
      <c r="C443" s="179"/>
      <c r="D443" s="179"/>
      <c r="E443" s="180"/>
      <c r="F443" s="179"/>
      <c r="G443" s="353"/>
      <c r="H443" s="179"/>
      <c r="I443" s="360"/>
      <c r="J443" s="392" t="str">
        <f t="shared" si="6"/>
        <v/>
      </c>
    </row>
    <row r="444" spans="1:10" x14ac:dyDescent="0.25">
      <c r="A444" s="374">
        <v>440</v>
      </c>
      <c r="B444" s="178"/>
      <c r="C444" s="179"/>
      <c r="D444" s="179"/>
      <c r="E444" s="180"/>
      <c r="F444" s="179"/>
      <c r="G444" s="353"/>
      <c r="H444" s="179"/>
      <c r="I444" s="360"/>
      <c r="J444" s="392" t="str">
        <f t="shared" si="6"/>
        <v/>
      </c>
    </row>
    <row r="445" spans="1:10" x14ac:dyDescent="0.25">
      <c r="A445" s="374">
        <v>441</v>
      </c>
      <c r="B445" s="178"/>
      <c r="C445" s="179"/>
      <c r="D445" s="179"/>
      <c r="E445" s="180"/>
      <c r="F445" s="179"/>
      <c r="G445" s="353"/>
      <c r="H445" s="179"/>
      <c r="I445" s="360"/>
      <c r="J445" s="392" t="str">
        <f t="shared" si="6"/>
        <v/>
      </c>
    </row>
    <row r="446" spans="1:10" x14ac:dyDescent="0.25">
      <c r="A446" s="376">
        <v>442</v>
      </c>
      <c r="B446" s="178"/>
      <c r="C446" s="179"/>
      <c r="D446" s="179"/>
      <c r="E446" s="180"/>
      <c r="F446" s="179"/>
      <c r="G446" s="353"/>
      <c r="H446" s="179"/>
      <c r="I446" s="360"/>
      <c r="J446" s="392" t="str">
        <f t="shared" si="6"/>
        <v/>
      </c>
    </row>
    <row r="447" spans="1:10" x14ac:dyDescent="0.25">
      <c r="A447" s="374">
        <v>443</v>
      </c>
      <c r="B447" s="178"/>
      <c r="C447" s="179"/>
      <c r="D447" s="179"/>
      <c r="E447" s="180"/>
      <c r="F447" s="179"/>
      <c r="G447" s="353"/>
      <c r="H447" s="179"/>
      <c r="I447" s="360"/>
      <c r="J447" s="392" t="str">
        <f t="shared" si="6"/>
        <v/>
      </c>
    </row>
    <row r="448" spans="1:10" x14ac:dyDescent="0.25">
      <c r="A448" s="374">
        <v>444</v>
      </c>
      <c r="B448" s="178"/>
      <c r="C448" s="179"/>
      <c r="D448" s="179"/>
      <c r="E448" s="180"/>
      <c r="F448" s="179"/>
      <c r="G448" s="353"/>
      <c r="H448" s="179"/>
      <c r="I448" s="360"/>
      <c r="J448" s="392" t="str">
        <f t="shared" si="6"/>
        <v/>
      </c>
    </row>
    <row r="449" spans="1:10" x14ac:dyDescent="0.25">
      <c r="A449" s="374">
        <v>445</v>
      </c>
      <c r="B449" s="178"/>
      <c r="C449" s="179"/>
      <c r="D449" s="179"/>
      <c r="E449" s="180"/>
      <c r="F449" s="179"/>
      <c r="G449" s="353"/>
      <c r="H449" s="179"/>
      <c r="I449" s="360"/>
      <c r="J449" s="392" t="str">
        <f t="shared" si="6"/>
        <v/>
      </c>
    </row>
    <row r="450" spans="1:10" x14ac:dyDescent="0.25">
      <c r="A450" s="374">
        <v>446</v>
      </c>
      <c r="B450" s="178"/>
      <c r="C450" s="179"/>
      <c r="D450" s="179"/>
      <c r="E450" s="180"/>
      <c r="F450" s="179"/>
      <c r="G450" s="353"/>
      <c r="H450" s="179"/>
      <c r="I450" s="360"/>
      <c r="J450" s="392" t="str">
        <f t="shared" si="6"/>
        <v/>
      </c>
    </row>
    <row r="451" spans="1:10" x14ac:dyDescent="0.25">
      <c r="A451" s="374">
        <v>447</v>
      </c>
      <c r="B451" s="178"/>
      <c r="C451" s="179"/>
      <c r="D451" s="179"/>
      <c r="E451" s="180"/>
      <c r="F451" s="179"/>
      <c r="G451" s="353"/>
      <c r="H451" s="179"/>
      <c r="I451" s="360"/>
      <c r="J451" s="392" t="str">
        <f t="shared" si="6"/>
        <v/>
      </c>
    </row>
    <row r="452" spans="1:10" x14ac:dyDescent="0.25">
      <c r="A452" s="374">
        <v>448</v>
      </c>
      <c r="B452" s="178"/>
      <c r="C452" s="179"/>
      <c r="D452" s="179"/>
      <c r="E452" s="180"/>
      <c r="F452" s="179"/>
      <c r="G452" s="353"/>
      <c r="H452" s="179"/>
      <c r="I452" s="360"/>
      <c r="J452" s="392" t="str">
        <f t="shared" si="6"/>
        <v/>
      </c>
    </row>
    <row r="453" spans="1:10" x14ac:dyDescent="0.25">
      <c r="A453" s="374">
        <v>449</v>
      </c>
      <c r="B453" s="178"/>
      <c r="C453" s="179"/>
      <c r="D453" s="179"/>
      <c r="E453" s="180"/>
      <c r="F453" s="179"/>
      <c r="G453" s="353"/>
      <c r="H453" s="179"/>
      <c r="I453" s="360"/>
      <c r="J453" s="392" t="str">
        <f t="shared" si="6"/>
        <v/>
      </c>
    </row>
    <row r="454" spans="1:10" x14ac:dyDescent="0.25">
      <c r="A454" s="374">
        <v>450</v>
      </c>
      <c r="B454" s="178"/>
      <c r="C454" s="179"/>
      <c r="D454" s="179"/>
      <c r="E454" s="180"/>
      <c r="F454" s="179"/>
      <c r="G454" s="353"/>
      <c r="H454" s="179"/>
      <c r="I454" s="360"/>
      <c r="J454" s="392" t="str">
        <f t="shared" ref="J454:J504" si="7">IF(I454="","",IF(LEN(I454)&gt;14,IF(ISBLANK(I454),"",I454),REPLACE(REPLACE(I454,1,3,"XXX"),13,2,"XX")))</f>
        <v/>
      </c>
    </row>
    <row r="455" spans="1:10" x14ac:dyDescent="0.25">
      <c r="A455" s="376">
        <v>451</v>
      </c>
      <c r="B455" s="178"/>
      <c r="C455" s="179"/>
      <c r="D455" s="179"/>
      <c r="E455" s="180"/>
      <c r="F455" s="179"/>
      <c r="G455" s="353"/>
      <c r="H455" s="179"/>
      <c r="I455" s="360"/>
      <c r="J455" s="392" t="str">
        <f t="shared" si="7"/>
        <v/>
      </c>
    </row>
    <row r="456" spans="1:10" x14ac:dyDescent="0.25">
      <c r="A456" s="374">
        <v>452</v>
      </c>
      <c r="B456" s="178"/>
      <c r="C456" s="179"/>
      <c r="D456" s="179"/>
      <c r="E456" s="180"/>
      <c r="F456" s="179"/>
      <c r="G456" s="353"/>
      <c r="H456" s="179"/>
      <c r="I456" s="360"/>
      <c r="J456" s="392" t="str">
        <f t="shared" si="7"/>
        <v/>
      </c>
    </row>
    <row r="457" spans="1:10" x14ac:dyDescent="0.25">
      <c r="A457" s="374">
        <v>453</v>
      </c>
      <c r="B457" s="178"/>
      <c r="C457" s="179"/>
      <c r="D457" s="179"/>
      <c r="E457" s="180"/>
      <c r="F457" s="179"/>
      <c r="G457" s="353"/>
      <c r="H457" s="179"/>
      <c r="I457" s="360"/>
      <c r="J457" s="392" t="str">
        <f t="shared" si="7"/>
        <v/>
      </c>
    </row>
    <row r="458" spans="1:10" x14ac:dyDescent="0.25">
      <c r="A458" s="374">
        <v>454</v>
      </c>
      <c r="B458" s="178"/>
      <c r="C458" s="179"/>
      <c r="D458" s="179"/>
      <c r="E458" s="180"/>
      <c r="F458" s="179"/>
      <c r="G458" s="353"/>
      <c r="H458" s="179"/>
      <c r="I458" s="360"/>
      <c r="J458" s="392" t="str">
        <f t="shared" si="7"/>
        <v/>
      </c>
    </row>
    <row r="459" spans="1:10" x14ac:dyDescent="0.25">
      <c r="A459" s="374">
        <v>455</v>
      </c>
      <c r="B459" s="178"/>
      <c r="C459" s="179"/>
      <c r="D459" s="179"/>
      <c r="E459" s="180"/>
      <c r="F459" s="179"/>
      <c r="G459" s="353"/>
      <c r="H459" s="179"/>
      <c r="I459" s="360"/>
      <c r="J459" s="392" t="str">
        <f t="shared" si="7"/>
        <v/>
      </c>
    </row>
    <row r="460" spans="1:10" x14ac:dyDescent="0.25">
      <c r="A460" s="374">
        <v>456</v>
      </c>
      <c r="B460" s="178"/>
      <c r="C460" s="179"/>
      <c r="D460" s="179"/>
      <c r="E460" s="180"/>
      <c r="F460" s="179"/>
      <c r="G460" s="353"/>
      <c r="H460" s="179"/>
      <c r="I460" s="360"/>
      <c r="J460" s="392" t="str">
        <f t="shared" si="7"/>
        <v/>
      </c>
    </row>
    <row r="461" spans="1:10" x14ac:dyDescent="0.25">
      <c r="A461" s="374">
        <v>457</v>
      </c>
      <c r="B461" s="178"/>
      <c r="C461" s="179"/>
      <c r="D461" s="179"/>
      <c r="E461" s="180"/>
      <c r="F461" s="179"/>
      <c r="G461" s="353"/>
      <c r="H461" s="179"/>
      <c r="I461" s="360"/>
      <c r="J461" s="392" t="str">
        <f t="shared" si="7"/>
        <v/>
      </c>
    </row>
    <row r="462" spans="1:10" x14ac:dyDescent="0.25">
      <c r="A462" s="374">
        <v>458</v>
      </c>
      <c r="B462" s="178"/>
      <c r="C462" s="179"/>
      <c r="D462" s="179"/>
      <c r="E462" s="180"/>
      <c r="F462" s="179"/>
      <c r="G462" s="353"/>
      <c r="H462" s="179"/>
      <c r="I462" s="360"/>
      <c r="J462" s="392" t="str">
        <f t="shared" si="7"/>
        <v/>
      </c>
    </row>
    <row r="463" spans="1:10" x14ac:dyDescent="0.25">
      <c r="A463" s="374">
        <v>459</v>
      </c>
      <c r="B463" s="178"/>
      <c r="C463" s="179"/>
      <c r="D463" s="179"/>
      <c r="E463" s="180"/>
      <c r="F463" s="179"/>
      <c r="G463" s="353"/>
      <c r="H463" s="179"/>
      <c r="I463" s="360"/>
      <c r="J463" s="392" t="str">
        <f t="shared" si="7"/>
        <v/>
      </c>
    </row>
    <row r="464" spans="1:10" x14ac:dyDescent="0.25">
      <c r="A464" s="376">
        <v>460</v>
      </c>
      <c r="B464" s="178"/>
      <c r="C464" s="179"/>
      <c r="D464" s="179"/>
      <c r="E464" s="180"/>
      <c r="F464" s="179"/>
      <c r="G464" s="353"/>
      <c r="H464" s="179"/>
      <c r="I464" s="360"/>
      <c r="J464" s="392" t="str">
        <f t="shared" si="7"/>
        <v/>
      </c>
    </row>
    <row r="465" spans="1:10" x14ac:dyDescent="0.25">
      <c r="A465" s="374">
        <v>461</v>
      </c>
      <c r="B465" s="178"/>
      <c r="C465" s="179"/>
      <c r="D465" s="179"/>
      <c r="E465" s="180"/>
      <c r="F465" s="179"/>
      <c r="G465" s="353"/>
      <c r="H465" s="179"/>
      <c r="I465" s="360"/>
      <c r="J465" s="392" t="str">
        <f t="shared" si="7"/>
        <v/>
      </c>
    </row>
    <row r="466" spans="1:10" x14ac:dyDescent="0.25">
      <c r="A466" s="374">
        <v>462</v>
      </c>
      <c r="B466" s="178"/>
      <c r="C466" s="179"/>
      <c r="D466" s="179"/>
      <c r="E466" s="180"/>
      <c r="F466" s="179"/>
      <c r="G466" s="353"/>
      <c r="H466" s="179"/>
      <c r="I466" s="360"/>
      <c r="J466" s="392" t="str">
        <f t="shared" si="7"/>
        <v/>
      </c>
    </row>
    <row r="467" spans="1:10" x14ac:dyDescent="0.25">
      <c r="A467" s="374">
        <v>463</v>
      </c>
      <c r="B467" s="178"/>
      <c r="C467" s="179"/>
      <c r="D467" s="179"/>
      <c r="E467" s="180"/>
      <c r="F467" s="179"/>
      <c r="G467" s="353"/>
      <c r="H467" s="179"/>
      <c r="I467" s="360"/>
      <c r="J467" s="392" t="str">
        <f t="shared" si="7"/>
        <v/>
      </c>
    </row>
    <row r="468" spans="1:10" x14ac:dyDescent="0.25">
      <c r="A468" s="374">
        <v>464</v>
      </c>
      <c r="B468" s="178"/>
      <c r="C468" s="179"/>
      <c r="D468" s="179"/>
      <c r="E468" s="180"/>
      <c r="F468" s="179"/>
      <c r="G468" s="353"/>
      <c r="H468" s="179"/>
      <c r="I468" s="360"/>
      <c r="J468" s="392" t="str">
        <f t="shared" si="7"/>
        <v/>
      </c>
    </row>
    <row r="469" spans="1:10" x14ac:dyDescent="0.25">
      <c r="A469" s="374">
        <v>465</v>
      </c>
      <c r="B469" s="178"/>
      <c r="C469" s="179"/>
      <c r="D469" s="179"/>
      <c r="E469" s="180"/>
      <c r="F469" s="179"/>
      <c r="G469" s="353"/>
      <c r="H469" s="179"/>
      <c r="I469" s="360"/>
      <c r="J469" s="392" t="str">
        <f t="shared" si="7"/>
        <v/>
      </c>
    </row>
    <row r="470" spans="1:10" x14ac:dyDescent="0.25">
      <c r="A470" s="374">
        <v>466</v>
      </c>
      <c r="B470" s="178"/>
      <c r="C470" s="179"/>
      <c r="D470" s="179"/>
      <c r="E470" s="180"/>
      <c r="F470" s="179"/>
      <c r="G470" s="353"/>
      <c r="H470" s="179"/>
      <c r="I470" s="360"/>
      <c r="J470" s="392" t="str">
        <f t="shared" si="7"/>
        <v/>
      </c>
    </row>
    <row r="471" spans="1:10" x14ac:dyDescent="0.25">
      <c r="A471" s="374">
        <v>467</v>
      </c>
      <c r="B471" s="178"/>
      <c r="C471" s="179"/>
      <c r="D471" s="179"/>
      <c r="E471" s="180"/>
      <c r="F471" s="179"/>
      <c r="G471" s="353"/>
      <c r="H471" s="179"/>
      <c r="I471" s="360"/>
      <c r="J471" s="392" t="str">
        <f t="shared" si="7"/>
        <v/>
      </c>
    </row>
    <row r="472" spans="1:10" x14ac:dyDescent="0.25">
      <c r="A472" s="374">
        <v>468</v>
      </c>
      <c r="B472" s="178"/>
      <c r="C472" s="179"/>
      <c r="D472" s="179"/>
      <c r="E472" s="180"/>
      <c r="F472" s="179"/>
      <c r="G472" s="353"/>
      <c r="H472" s="179"/>
      <c r="I472" s="360"/>
      <c r="J472" s="392" t="str">
        <f t="shared" si="7"/>
        <v/>
      </c>
    </row>
    <row r="473" spans="1:10" x14ac:dyDescent="0.25">
      <c r="A473" s="376">
        <v>469</v>
      </c>
      <c r="B473" s="178"/>
      <c r="C473" s="179"/>
      <c r="D473" s="179"/>
      <c r="E473" s="180"/>
      <c r="F473" s="179"/>
      <c r="G473" s="353"/>
      <c r="H473" s="179"/>
      <c r="I473" s="360"/>
      <c r="J473" s="392" t="str">
        <f t="shared" si="7"/>
        <v/>
      </c>
    </row>
    <row r="474" spans="1:10" x14ac:dyDescent="0.25">
      <c r="A474" s="374">
        <v>470</v>
      </c>
      <c r="B474" s="178"/>
      <c r="C474" s="179"/>
      <c r="D474" s="179"/>
      <c r="E474" s="180"/>
      <c r="F474" s="179"/>
      <c r="G474" s="353"/>
      <c r="H474" s="179"/>
      <c r="I474" s="360"/>
      <c r="J474" s="392" t="str">
        <f t="shared" si="7"/>
        <v/>
      </c>
    </row>
    <row r="475" spans="1:10" x14ac:dyDescent="0.25">
      <c r="A475" s="374">
        <v>471</v>
      </c>
      <c r="B475" s="178"/>
      <c r="C475" s="179"/>
      <c r="D475" s="179"/>
      <c r="E475" s="180"/>
      <c r="F475" s="179"/>
      <c r="G475" s="353"/>
      <c r="H475" s="179"/>
      <c r="I475" s="360"/>
      <c r="J475" s="392" t="str">
        <f t="shared" si="7"/>
        <v/>
      </c>
    </row>
    <row r="476" spans="1:10" x14ac:dyDescent="0.25">
      <c r="A476" s="374">
        <v>472</v>
      </c>
      <c r="B476" s="178"/>
      <c r="C476" s="179"/>
      <c r="D476" s="179"/>
      <c r="E476" s="180"/>
      <c r="F476" s="179"/>
      <c r="G476" s="353"/>
      <c r="H476" s="179"/>
      <c r="I476" s="360"/>
      <c r="J476" s="392" t="str">
        <f t="shared" si="7"/>
        <v/>
      </c>
    </row>
    <row r="477" spans="1:10" x14ac:dyDescent="0.25">
      <c r="A477" s="374">
        <v>473</v>
      </c>
      <c r="B477" s="178"/>
      <c r="C477" s="179"/>
      <c r="D477" s="179"/>
      <c r="E477" s="180"/>
      <c r="F477" s="179"/>
      <c r="G477" s="353"/>
      <c r="H477" s="179"/>
      <c r="I477" s="360"/>
      <c r="J477" s="392" t="str">
        <f t="shared" si="7"/>
        <v/>
      </c>
    </row>
    <row r="478" spans="1:10" x14ac:dyDescent="0.25">
      <c r="A478" s="374">
        <v>474</v>
      </c>
      <c r="B478" s="178"/>
      <c r="C478" s="179"/>
      <c r="D478" s="179"/>
      <c r="E478" s="180"/>
      <c r="F478" s="179"/>
      <c r="G478" s="353"/>
      <c r="H478" s="179"/>
      <c r="I478" s="360"/>
      <c r="J478" s="392" t="str">
        <f t="shared" si="7"/>
        <v/>
      </c>
    </row>
    <row r="479" spans="1:10" x14ac:dyDescent="0.25">
      <c r="A479" s="374">
        <v>475</v>
      </c>
      <c r="B479" s="178"/>
      <c r="C479" s="179"/>
      <c r="D479" s="179"/>
      <c r="E479" s="180"/>
      <c r="F479" s="179"/>
      <c r="G479" s="353"/>
      <c r="H479" s="179"/>
      <c r="I479" s="360"/>
      <c r="J479" s="392" t="str">
        <f t="shared" si="7"/>
        <v/>
      </c>
    </row>
    <row r="480" spans="1:10" x14ac:dyDescent="0.25">
      <c r="A480" s="374">
        <v>476</v>
      </c>
      <c r="B480" s="178"/>
      <c r="C480" s="179"/>
      <c r="D480" s="179"/>
      <c r="E480" s="180"/>
      <c r="F480" s="179"/>
      <c r="G480" s="353"/>
      <c r="H480" s="179"/>
      <c r="I480" s="360"/>
      <c r="J480" s="392" t="str">
        <f t="shared" si="7"/>
        <v/>
      </c>
    </row>
    <row r="481" spans="1:10" x14ac:dyDescent="0.25">
      <c r="A481" s="374">
        <v>477</v>
      </c>
      <c r="B481" s="178"/>
      <c r="C481" s="179"/>
      <c r="D481" s="179"/>
      <c r="E481" s="180"/>
      <c r="F481" s="179"/>
      <c r="G481" s="353"/>
      <c r="H481" s="179"/>
      <c r="I481" s="360"/>
      <c r="J481" s="392" t="str">
        <f t="shared" si="7"/>
        <v/>
      </c>
    </row>
    <row r="482" spans="1:10" x14ac:dyDescent="0.25">
      <c r="A482" s="376">
        <v>478</v>
      </c>
      <c r="B482" s="178"/>
      <c r="C482" s="179"/>
      <c r="D482" s="179"/>
      <c r="E482" s="180"/>
      <c r="F482" s="179"/>
      <c r="G482" s="353"/>
      <c r="H482" s="179"/>
      <c r="I482" s="360"/>
      <c r="J482" s="392" t="str">
        <f t="shared" si="7"/>
        <v/>
      </c>
    </row>
    <row r="483" spans="1:10" x14ac:dyDescent="0.25">
      <c r="A483" s="374">
        <v>479</v>
      </c>
      <c r="B483" s="178"/>
      <c r="C483" s="179"/>
      <c r="D483" s="179"/>
      <c r="E483" s="180"/>
      <c r="F483" s="179"/>
      <c r="G483" s="353"/>
      <c r="H483" s="179"/>
      <c r="I483" s="360"/>
      <c r="J483" s="392" t="str">
        <f t="shared" si="7"/>
        <v/>
      </c>
    </row>
    <row r="484" spans="1:10" x14ac:dyDescent="0.25">
      <c r="A484" s="374">
        <v>480</v>
      </c>
      <c r="B484" s="178"/>
      <c r="C484" s="179"/>
      <c r="D484" s="179"/>
      <c r="E484" s="180"/>
      <c r="F484" s="179"/>
      <c r="G484" s="353"/>
      <c r="H484" s="179"/>
      <c r="I484" s="360"/>
      <c r="J484" s="392" t="str">
        <f t="shared" si="7"/>
        <v/>
      </c>
    </row>
    <row r="485" spans="1:10" x14ac:dyDescent="0.25">
      <c r="A485" s="374">
        <v>481</v>
      </c>
      <c r="B485" s="178"/>
      <c r="C485" s="179"/>
      <c r="D485" s="179"/>
      <c r="E485" s="180"/>
      <c r="F485" s="179"/>
      <c r="G485" s="353"/>
      <c r="H485" s="179"/>
      <c r="I485" s="360"/>
      <c r="J485" s="392" t="str">
        <f t="shared" si="7"/>
        <v/>
      </c>
    </row>
    <row r="486" spans="1:10" x14ac:dyDescent="0.25">
      <c r="A486" s="374">
        <v>482</v>
      </c>
      <c r="B486" s="178"/>
      <c r="C486" s="179"/>
      <c r="D486" s="179"/>
      <c r="E486" s="180"/>
      <c r="F486" s="179"/>
      <c r="G486" s="353"/>
      <c r="H486" s="179"/>
      <c r="I486" s="360"/>
      <c r="J486" s="392" t="str">
        <f t="shared" si="7"/>
        <v/>
      </c>
    </row>
    <row r="487" spans="1:10" x14ac:dyDescent="0.25">
      <c r="A487" s="374">
        <v>483</v>
      </c>
      <c r="B487" s="178"/>
      <c r="C487" s="179"/>
      <c r="D487" s="179"/>
      <c r="E487" s="180"/>
      <c r="F487" s="179"/>
      <c r="G487" s="353"/>
      <c r="H487" s="179"/>
      <c r="I487" s="360"/>
      <c r="J487" s="392" t="str">
        <f t="shared" si="7"/>
        <v/>
      </c>
    </row>
    <row r="488" spans="1:10" x14ac:dyDescent="0.25">
      <c r="A488" s="374">
        <v>484</v>
      </c>
      <c r="B488" s="178"/>
      <c r="C488" s="179"/>
      <c r="D488" s="179"/>
      <c r="E488" s="180"/>
      <c r="F488" s="179"/>
      <c r="G488" s="353"/>
      <c r="H488" s="179"/>
      <c r="I488" s="360"/>
      <c r="J488" s="392" t="str">
        <f t="shared" si="7"/>
        <v/>
      </c>
    </row>
    <row r="489" spans="1:10" x14ac:dyDescent="0.25">
      <c r="A489" s="374">
        <v>485</v>
      </c>
      <c r="B489" s="178"/>
      <c r="C489" s="179"/>
      <c r="D489" s="179"/>
      <c r="E489" s="180"/>
      <c r="F489" s="179"/>
      <c r="G489" s="353"/>
      <c r="H489" s="179"/>
      <c r="I489" s="360"/>
      <c r="J489" s="392" t="str">
        <f t="shared" si="7"/>
        <v/>
      </c>
    </row>
    <row r="490" spans="1:10" x14ac:dyDescent="0.25">
      <c r="A490" s="374">
        <v>486</v>
      </c>
      <c r="B490" s="178"/>
      <c r="C490" s="179"/>
      <c r="D490" s="179"/>
      <c r="E490" s="180"/>
      <c r="F490" s="179"/>
      <c r="G490" s="353"/>
      <c r="H490" s="179"/>
      <c r="I490" s="360"/>
      <c r="J490" s="392" t="str">
        <f t="shared" si="7"/>
        <v/>
      </c>
    </row>
    <row r="491" spans="1:10" x14ac:dyDescent="0.25">
      <c r="A491" s="376">
        <v>487</v>
      </c>
      <c r="B491" s="178"/>
      <c r="C491" s="179"/>
      <c r="D491" s="179"/>
      <c r="E491" s="180"/>
      <c r="F491" s="179"/>
      <c r="G491" s="353"/>
      <c r="H491" s="179"/>
      <c r="I491" s="360"/>
      <c r="J491" s="392" t="str">
        <f t="shared" si="7"/>
        <v/>
      </c>
    </row>
    <row r="492" spans="1:10" x14ac:dyDescent="0.25">
      <c r="A492" s="374">
        <v>488</v>
      </c>
      <c r="B492" s="178"/>
      <c r="C492" s="179"/>
      <c r="D492" s="179"/>
      <c r="E492" s="180"/>
      <c r="F492" s="179"/>
      <c r="G492" s="353"/>
      <c r="H492" s="179"/>
      <c r="I492" s="360"/>
      <c r="J492" s="392" t="str">
        <f t="shared" si="7"/>
        <v/>
      </c>
    </row>
    <row r="493" spans="1:10" x14ac:dyDescent="0.25">
      <c r="A493" s="374">
        <v>489</v>
      </c>
      <c r="B493" s="178"/>
      <c r="C493" s="179"/>
      <c r="D493" s="179"/>
      <c r="E493" s="180"/>
      <c r="F493" s="179"/>
      <c r="G493" s="353"/>
      <c r="H493" s="179"/>
      <c r="I493" s="360"/>
      <c r="J493" s="392" t="str">
        <f t="shared" si="7"/>
        <v/>
      </c>
    </row>
    <row r="494" spans="1:10" x14ac:dyDescent="0.25">
      <c r="A494" s="374">
        <v>490</v>
      </c>
      <c r="B494" s="178"/>
      <c r="C494" s="179"/>
      <c r="D494" s="179"/>
      <c r="E494" s="180"/>
      <c r="F494" s="179"/>
      <c r="G494" s="353"/>
      <c r="H494" s="179"/>
      <c r="I494" s="360"/>
      <c r="J494" s="392" t="str">
        <f t="shared" si="7"/>
        <v/>
      </c>
    </row>
    <row r="495" spans="1:10" x14ac:dyDescent="0.25">
      <c r="A495" s="374">
        <v>491</v>
      </c>
      <c r="B495" s="178"/>
      <c r="C495" s="179"/>
      <c r="D495" s="179"/>
      <c r="E495" s="180"/>
      <c r="F495" s="179"/>
      <c r="G495" s="353"/>
      <c r="H495" s="179"/>
      <c r="I495" s="360"/>
      <c r="J495" s="392" t="str">
        <f t="shared" si="7"/>
        <v/>
      </c>
    </row>
    <row r="496" spans="1:10" x14ac:dyDescent="0.25">
      <c r="A496" s="374">
        <v>492</v>
      </c>
      <c r="B496" s="178"/>
      <c r="C496" s="179"/>
      <c r="D496" s="179"/>
      <c r="E496" s="180"/>
      <c r="F496" s="179"/>
      <c r="G496" s="353"/>
      <c r="H496" s="179"/>
      <c r="I496" s="360"/>
      <c r="J496" s="392" t="str">
        <f t="shared" si="7"/>
        <v/>
      </c>
    </row>
    <row r="497" spans="1:10" x14ac:dyDescent="0.25">
      <c r="A497" s="374">
        <v>493</v>
      </c>
      <c r="B497" s="178"/>
      <c r="C497" s="179"/>
      <c r="D497" s="179"/>
      <c r="E497" s="180"/>
      <c r="F497" s="179"/>
      <c r="G497" s="353"/>
      <c r="H497" s="179"/>
      <c r="I497" s="360"/>
      <c r="J497" s="392" t="str">
        <f t="shared" si="7"/>
        <v/>
      </c>
    </row>
    <row r="498" spans="1:10" x14ac:dyDescent="0.25">
      <c r="A498" s="374">
        <v>494</v>
      </c>
      <c r="B498" s="178"/>
      <c r="C498" s="179"/>
      <c r="D498" s="179"/>
      <c r="E498" s="180"/>
      <c r="F498" s="179"/>
      <c r="G498" s="353"/>
      <c r="H498" s="179"/>
      <c r="I498" s="360"/>
      <c r="J498" s="392" t="str">
        <f t="shared" si="7"/>
        <v/>
      </c>
    </row>
    <row r="499" spans="1:10" x14ac:dyDescent="0.25">
      <c r="A499" s="374">
        <v>495</v>
      </c>
      <c r="B499" s="178"/>
      <c r="C499" s="179"/>
      <c r="D499" s="179"/>
      <c r="E499" s="180"/>
      <c r="F499" s="179"/>
      <c r="G499" s="353"/>
      <c r="H499" s="179"/>
      <c r="I499" s="360"/>
      <c r="J499" s="392" t="str">
        <f t="shared" si="7"/>
        <v/>
      </c>
    </row>
    <row r="500" spans="1:10" x14ac:dyDescent="0.25">
      <c r="A500" s="374">
        <v>496</v>
      </c>
      <c r="B500" s="178"/>
      <c r="C500" s="179"/>
      <c r="D500" s="179"/>
      <c r="E500" s="180"/>
      <c r="F500" s="179"/>
      <c r="G500" s="353"/>
      <c r="H500" s="179"/>
      <c r="I500" s="360"/>
      <c r="J500" s="392" t="str">
        <f t="shared" si="7"/>
        <v/>
      </c>
    </row>
    <row r="501" spans="1:10" x14ac:dyDescent="0.25">
      <c r="A501" s="374">
        <v>497</v>
      </c>
      <c r="B501" s="178"/>
      <c r="C501" s="179"/>
      <c r="D501" s="179"/>
      <c r="E501" s="180"/>
      <c r="F501" s="179"/>
      <c r="G501" s="353"/>
      <c r="H501" s="179"/>
      <c r="I501" s="360"/>
      <c r="J501" s="392" t="str">
        <f t="shared" si="7"/>
        <v/>
      </c>
    </row>
    <row r="502" spans="1:10" x14ac:dyDescent="0.25">
      <c r="A502" s="374">
        <v>498</v>
      </c>
      <c r="B502" s="178"/>
      <c r="C502" s="179"/>
      <c r="D502" s="179"/>
      <c r="E502" s="180"/>
      <c r="F502" s="179"/>
      <c r="G502" s="353"/>
      <c r="H502" s="179"/>
      <c r="I502" s="360"/>
      <c r="J502" s="392" t="str">
        <f t="shared" si="7"/>
        <v/>
      </c>
    </row>
    <row r="503" spans="1:10" x14ac:dyDescent="0.25">
      <c r="A503" s="374">
        <v>499</v>
      </c>
      <c r="B503" s="178"/>
      <c r="C503" s="179"/>
      <c r="D503" s="179"/>
      <c r="E503" s="180"/>
      <c r="F503" s="179"/>
      <c r="G503" s="353"/>
      <c r="H503" s="179"/>
      <c r="I503" s="360"/>
      <c r="J503" s="392" t="str">
        <f t="shared" si="7"/>
        <v/>
      </c>
    </row>
    <row r="504" spans="1:10" x14ac:dyDescent="0.25">
      <c r="A504" s="374">
        <v>500</v>
      </c>
      <c r="B504" s="178"/>
      <c r="C504" s="179"/>
      <c r="D504" s="179"/>
      <c r="E504" s="180"/>
      <c r="F504" s="179"/>
      <c r="G504" s="353"/>
      <c r="H504" s="179"/>
      <c r="I504" s="360"/>
      <c r="J504" s="392" t="str">
        <f t="shared" si="7"/>
        <v/>
      </c>
    </row>
    <row r="505" spans="1:10" x14ac:dyDescent="0.25">
      <c r="F505" s="125"/>
      <c r="G505" s="125"/>
      <c r="H505" s="125"/>
      <c r="I505" s="125"/>
      <c r="J505" s="125"/>
    </row>
    <row r="506" spans="1:10" x14ac:dyDescent="0.25">
      <c r="F506" s="125"/>
      <c r="G506" s="125"/>
      <c r="H506" s="125"/>
      <c r="I506" s="125"/>
      <c r="J506" s="125"/>
    </row>
  </sheetData>
  <sheetProtection formatRows="0" insertRows="0"/>
  <autoFilter ref="A4:J504" xr:uid="{00000000-0009-0000-0000-000008000000}"/>
  <mergeCells count="3">
    <mergeCell ref="A2:H2"/>
    <mergeCell ref="A3:H3"/>
    <mergeCell ref="A1:J1"/>
  </mergeCells>
  <dataValidations count="2">
    <dataValidation type="list" allowBlank="1" showInputMessage="1" showErrorMessage="1" sqref="G5:G504" xr:uid="{00000000-0002-0000-0800-000000000000}">
      <formula1>VinculoPT</formula1>
    </dataValidation>
    <dataValidation type="list" allowBlank="1" showInputMessage="1" showErrorMessage="1" sqref="D5:D504" xr:uid="{00000000-0002-0000-0800-000001000000}">
      <formula1>OFFSET(Repasses,1,MATCH(C5,Categorias,0)-1,OFFSET(Repasses,-1,MATCH(C5,Categorias,0)-1),1)</formula1>
    </dataValidation>
  </dataValidations>
  <printOptions horizontalCentered="1"/>
  <pageMargins left="0.19685039370078741" right="0.19685039370078741" top="0.59055118110236227" bottom="0.59055118110236227" header="0" footer="0"/>
  <pageSetup paperSize="9" scale="71" fitToHeight="0" pageOrder="overThenDown" orientation="landscape" r:id="rId1"/>
  <headerFooter>
    <oddFooter>Página &amp;P de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Plano!$D$2:$G$2</xm:f>
          </x14:formula1>
          <xm:sqref>C5:C504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91e7f20-fe0a-487d-91a9-605ac1c64acf" xsi:nil="true"/>
    <lcf76f155ced4ddcb4097134ff3c332f xmlns="6f4338ef-addb-4c87-aefe-1895241b335f">
      <Terms xmlns="http://schemas.microsoft.com/office/infopath/2007/PartnerControls"/>
    </lcf76f155ced4ddcb4097134ff3c332f>
    <_Flow_SignoffStatus xmlns="6f4338ef-addb-4c87-aefe-1895241b335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08D58FADB61F04EBBB4F355C06EFBED" ma:contentTypeVersion="17" ma:contentTypeDescription="Crie um novo documento." ma:contentTypeScope="" ma:versionID="f6771e9c08c2d9df39dd7d197c8b6a85">
  <xsd:schema xmlns:xsd="http://www.w3.org/2001/XMLSchema" xmlns:xs="http://www.w3.org/2001/XMLSchema" xmlns:p="http://schemas.microsoft.com/office/2006/metadata/properties" xmlns:ns2="6f4338ef-addb-4c87-aefe-1895241b335f" xmlns:ns3="b91e7f20-fe0a-487d-91a9-605ac1c64acf" targetNamespace="http://schemas.microsoft.com/office/2006/metadata/properties" ma:root="true" ma:fieldsID="503dfcee509e313616a7b990a35f0e81" ns2:_="" ns3:_="">
    <xsd:import namespace="6f4338ef-addb-4c87-aefe-1895241b335f"/>
    <xsd:import namespace="b91e7f20-fe0a-487d-91a9-605ac1c64a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lcf76f155ced4ddcb4097134ff3c332f" minOccurs="0"/>
                <xsd:element ref="ns3:TaxCatchAll"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4338ef-addb-4c87-aefe-1895241b33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Marcações de imagem" ma:readOnly="false" ma:fieldId="{5cf76f15-5ced-4ddc-b409-7134ff3c332f}" ma:taxonomyMulti="true" ma:sspId="917d32f3-4fa4-4f5b-a8d0-62dbd3d265b9"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tatus de liberação" ma:internalName="Status_x0020_de_x0020_libera_x00e7__x00e3_o">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1e7f20-fe0a-487d-91a9-605ac1c64acf" elementFormDefault="qualified">
    <xsd:import namespace="http://schemas.microsoft.com/office/2006/documentManagement/types"/>
    <xsd:import namespace="http://schemas.microsoft.com/office/infopath/2007/PartnerControls"/>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element name="TaxCatchAll" ma:index="21" nillable="true" ma:displayName="Taxonomy Catch All Column" ma:hidden="true" ma:list="{847d1fa6-6ec2-4502-b095-ab8b8f1a57fc}" ma:internalName="TaxCatchAll" ma:showField="CatchAllData" ma:web="b91e7f20-fe0a-487d-91a9-605ac1c64a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94C0EA-4EA5-4393-9A21-D6162346BFDA}">
  <ds:schemaRefs>
    <ds:schemaRef ds:uri="http://schemas.openxmlformats.org/package/2006/metadata/core-properties"/>
    <ds:schemaRef ds:uri="http://purl.org/dc/dcmitype/"/>
    <ds:schemaRef ds:uri="6f4338ef-addb-4c87-aefe-1895241b335f"/>
    <ds:schemaRef ds:uri="http://schemas.microsoft.com/office/2006/documentManagement/types"/>
    <ds:schemaRef ds:uri="http://purl.org/dc/terms/"/>
    <ds:schemaRef ds:uri="b91e7f20-fe0a-487d-91a9-605ac1c64acf"/>
    <ds:schemaRef ds:uri="http://schemas.microsoft.com/office/2006/metadata/properties"/>
    <ds:schemaRef ds:uri="http://www.w3.org/XML/1998/namespace"/>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AECD7014-DC79-499D-BE35-6E9155C1D5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4338ef-addb-4c87-aefe-1895241b335f"/>
    <ds:schemaRef ds:uri="b91e7f20-fe0a-487d-91a9-605ac1c64a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2DA8C5-143C-43FA-961C-9D7360589F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13</vt:i4>
      </vt:variant>
      <vt:variant>
        <vt:lpstr>Intervalos Nomeados</vt:lpstr>
      </vt:variant>
      <vt:variant>
        <vt:i4>28</vt:i4>
      </vt:variant>
    </vt:vector>
  </HeadingPairs>
  <TitlesOfParts>
    <vt:vector size="41" baseType="lpstr">
      <vt:lpstr>Capa</vt:lpstr>
      <vt:lpstr>Resumo</vt:lpstr>
      <vt:lpstr>Comparativo</vt:lpstr>
      <vt:lpstr>Gasto das Atividades</vt:lpstr>
      <vt:lpstr>Analítico Cx.</vt:lpstr>
      <vt:lpstr>Analítico Cp.</vt:lpstr>
      <vt:lpstr>Prov. Pessoal</vt:lpstr>
      <vt:lpstr>Bens</vt:lpstr>
      <vt:lpstr>Comp.</vt:lpstr>
      <vt:lpstr>Diário</vt:lpstr>
      <vt:lpstr>Reserva</vt:lpstr>
      <vt:lpstr>Dec Dir.</vt:lpstr>
      <vt:lpstr>Plano</vt:lpstr>
      <vt:lpstr>Aquisição_de_Bens_Permanentes</vt:lpstr>
      <vt:lpstr>'Analítico Cp.'!Area_de_impressao</vt:lpstr>
      <vt:lpstr>'Analítico Cx.'!Area_de_impressao</vt:lpstr>
      <vt:lpstr>Capa!Area_de_impressao</vt:lpstr>
      <vt:lpstr>Comp.!Area_de_impressao</vt:lpstr>
      <vt:lpstr>Comparativo!Area_de_impressao</vt:lpstr>
      <vt:lpstr>Diário!Area_de_impressao</vt:lpstr>
      <vt:lpstr>'Gasto das Atividades'!Area_de_impressao</vt:lpstr>
      <vt:lpstr>'Prov. Pessoal'!Area_de_impressao</vt:lpstr>
      <vt:lpstr>Reserva!Area_de_impressao</vt:lpstr>
      <vt:lpstr>Resumo!Area_de_impressao</vt:lpstr>
      <vt:lpstr>área_destinada</vt:lpstr>
      <vt:lpstr>Categorias</vt:lpstr>
      <vt:lpstr>Gastos_com_Pessoal</vt:lpstr>
      <vt:lpstr>Gastos_Gerais</vt:lpstr>
      <vt:lpstr>Ocorrência</vt:lpstr>
      <vt:lpstr>Receitas_Arrecadadas</vt:lpstr>
      <vt:lpstr>Rendimentos_Fin.</vt:lpstr>
      <vt:lpstr>Repasses</vt:lpstr>
      <vt:lpstr>Reserva</vt:lpstr>
      <vt:lpstr>'Analítico Cp.'!Titulos_de_impressao</vt:lpstr>
      <vt:lpstr>'Analítico Cx.'!Titulos_de_impressao</vt:lpstr>
      <vt:lpstr>Bens!Titulos_de_impressao</vt:lpstr>
      <vt:lpstr>Comp.!Titulos_de_impressao</vt:lpstr>
      <vt:lpstr>Diário!Titulos_de_impressao</vt:lpstr>
      <vt:lpstr>Reserva!Titulos_de_impressao</vt:lpstr>
      <vt:lpstr>Resumo!Titulos_de_impressao</vt:lpstr>
      <vt:lpstr>Transferência_para_Reserva_de_Recursos</vt:lpstr>
    </vt:vector>
  </TitlesOfParts>
  <Company>Particular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Gustavo Henrique Ribeiro Santos</dc:creator>
  <cp:lastModifiedBy>Thiago Melo</cp:lastModifiedBy>
  <cp:lastPrinted>2025-04-09T17:55:35Z</cp:lastPrinted>
  <dcterms:created xsi:type="dcterms:W3CDTF">2007-03-19T18:09:20Z</dcterms:created>
  <dcterms:modified xsi:type="dcterms:W3CDTF">2025-07-09T20:27:38Z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0x010100B08D58FADB61F04EBBB4F355C06EFBED</vt:lpwstr>
  </property>
  <property fmtid="{D5CDD505-2E9C-101B-9397-08002B2CF9AE}" pid="3" name="MediaServiceImageTags">
    <vt:lpwstr/>
  </property>
</Properties>
</file>